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eken\Documents\Vesmes 02.08.2024 viimane MP\Jalgrattasport\Lastevõistlused\"/>
    </mc:Choice>
  </mc:AlternateContent>
  <bookViews>
    <workbookView xWindow="0" yWindow="0" windowWidth="23040" windowHeight="10632" activeTab="8"/>
  </bookViews>
  <sheets>
    <sheet name="Tulemused 1 etapp" sheetId="1" r:id="rId1"/>
    <sheet name="2" sheetId="2" r:id="rId2"/>
    <sheet name="3" sheetId="3" r:id="rId3"/>
    <sheet name="4" sheetId="4" r:id="rId4"/>
    <sheet name="5" sheetId="14" r:id="rId5"/>
    <sheet name="6" sheetId="11" r:id="rId6"/>
    <sheet name="7" sheetId="12" r:id="rId7"/>
    <sheet name="etapi pingerida" sheetId="10" r:id="rId8"/>
    <sheet name="Edetabel 2024" sheetId="9" r:id="rId9"/>
  </sheets>
  <calcPr calcId="162913"/>
  <extLst>
    <ext uri="GoogleSheetsCustomDataVersion1">
      <go:sheetsCustomData xmlns:go="http://customooxmlschemas.google.com/" r:id="rId14" roundtripDataSignature="AMtx7mjr+I4SbaCmQ/mqt6TruqJHlPkWkw=="/>
    </ext>
  </extLst>
</workbook>
</file>

<file path=xl/calcChain.xml><?xml version="1.0" encoding="utf-8"?>
<calcChain xmlns="http://schemas.openxmlformats.org/spreadsheetml/2006/main">
  <c r="D18" i="10" l="1"/>
  <c r="S11" i="10"/>
  <c r="AC66" i="10" l="1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16" i="10"/>
  <c r="AC15" i="10"/>
  <c r="AC14" i="10"/>
  <c r="AC13" i="10"/>
  <c r="AC12" i="10"/>
  <c r="AC11" i="10"/>
  <c r="AC10" i="10"/>
  <c r="AC9" i="10"/>
  <c r="AC8" i="10"/>
  <c r="AC7" i="10"/>
  <c r="AC6" i="10"/>
  <c r="AC5" i="10"/>
  <c r="AC4" i="10"/>
  <c r="AC3" i="10"/>
  <c r="X3" i="10"/>
  <c r="X4" i="10"/>
  <c r="X5" i="10"/>
  <c r="X6" i="10"/>
  <c r="X7" i="10"/>
  <c r="X8" i="10"/>
  <c r="X9" i="10"/>
  <c r="X10" i="10"/>
  <c r="X11" i="10"/>
  <c r="X12" i="10"/>
  <c r="X13" i="10"/>
  <c r="X14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S77" i="10" l="1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18" i="10"/>
  <c r="S17" i="10"/>
  <c r="S16" i="10"/>
  <c r="S15" i="10"/>
  <c r="S14" i="10"/>
  <c r="S13" i="10"/>
  <c r="S12" i="10"/>
  <c r="S10" i="10"/>
  <c r="S9" i="10"/>
  <c r="S8" i="10"/>
  <c r="S7" i="10"/>
  <c r="S6" i="10"/>
  <c r="S5" i="10"/>
  <c r="S4" i="10"/>
  <c r="S3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9" i="10"/>
  <c r="N8" i="10"/>
  <c r="N7" i="10"/>
  <c r="N6" i="10"/>
  <c r="N5" i="10"/>
  <c r="N4" i="10"/>
  <c r="N3" i="10"/>
  <c r="I70" i="10" l="1"/>
  <c r="I69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23" i="10"/>
  <c r="I7" i="10"/>
  <c r="I21" i="10"/>
  <c r="I20" i="10"/>
  <c r="I19" i="10"/>
  <c r="I18" i="10"/>
  <c r="I17" i="10"/>
  <c r="I4" i="10"/>
  <c r="I5" i="10"/>
  <c r="I6" i="10"/>
  <c r="I8" i="10"/>
  <c r="I9" i="10"/>
  <c r="I10" i="10"/>
  <c r="I11" i="10"/>
  <c r="I12" i="10"/>
  <c r="I13" i="10"/>
  <c r="I14" i="10"/>
  <c r="I15" i="10"/>
  <c r="I16" i="10"/>
  <c r="I3" i="10"/>
  <c r="D81" i="10"/>
  <c r="D80" i="10"/>
  <c r="D79" i="10"/>
  <c r="D78" i="10"/>
  <c r="D77" i="10"/>
  <c r="D76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23" i="10"/>
  <c r="D21" i="10"/>
  <c r="D20" i="10"/>
  <c r="D19" i="10"/>
  <c r="D17" i="10"/>
  <c r="D16" i="10"/>
  <c r="D4" i="10"/>
  <c r="D5" i="10"/>
  <c r="D6" i="10"/>
  <c r="D7" i="10"/>
  <c r="D8" i="10"/>
  <c r="D9" i="10"/>
  <c r="D10" i="10"/>
  <c r="D11" i="10"/>
  <c r="D12" i="10"/>
  <c r="D13" i="10"/>
  <c r="D14" i="10"/>
  <c r="D15" i="10"/>
  <c r="D3" i="10"/>
</calcChain>
</file>

<file path=xl/sharedStrings.xml><?xml version="1.0" encoding="utf-8"?>
<sst xmlns="http://schemas.openxmlformats.org/spreadsheetml/2006/main" count="2414" uniqueCount="330">
  <si>
    <t>Kalevi Jalgrattakool - Pirita Spordikeskus - Pirita Velodroom</t>
  </si>
  <si>
    <t>I etapp</t>
  </si>
  <si>
    <t>Pirita Velodroomil</t>
  </si>
  <si>
    <t>TÜDRUKUD</t>
  </si>
  <si>
    <t>3 aastased</t>
  </si>
  <si>
    <t>Tamm Kristin</t>
  </si>
  <si>
    <t>6 aastased</t>
  </si>
  <si>
    <t>11 aastased</t>
  </si>
  <si>
    <t>13 aastased</t>
  </si>
  <si>
    <t>POISID</t>
  </si>
  <si>
    <t>5 aastased</t>
  </si>
  <si>
    <t>7 aastased</t>
  </si>
  <si>
    <t>Rõbin Sergei</t>
  </si>
  <si>
    <t>Laansoo Kaarel</t>
  </si>
  <si>
    <t>Keian Kenneth</t>
  </si>
  <si>
    <t>9aastased</t>
  </si>
  <si>
    <t>10 aastased</t>
  </si>
  <si>
    <t>Normak Magnus</t>
  </si>
  <si>
    <t>12 aastased</t>
  </si>
  <si>
    <t>14 aastased</t>
  </si>
  <si>
    <t>Peakohtunik Mallor Türna</t>
  </si>
  <si>
    <t>Peasekretär Iti-Kärt Lehtmets</t>
  </si>
  <si>
    <t>16 aastased</t>
  </si>
  <si>
    <t>15 aastased</t>
  </si>
  <si>
    <t>17 aastased</t>
  </si>
  <si>
    <t>8 aastased</t>
  </si>
  <si>
    <t>9 aastased</t>
  </si>
  <si>
    <t>Hooaja</t>
  </si>
  <si>
    <t>Koht</t>
  </si>
  <si>
    <t>Nimi</t>
  </si>
  <si>
    <t xml:space="preserve">parim </t>
  </si>
  <si>
    <t>Koostas Iti-Kärt Lehtmets</t>
  </si>
  <si>
    <t>I etappi pingerida</t>
  </si>
  <si>
    <t>II etappi pingerida</t>
  </si>
  <si>
    <t>MEHED</t>
  </si>
  <si>
    <t>Mehed</t>
  </si>
  <si>
    <t>NAISED</t>
  </si>
  <si>
    <t>Tuisk Nora</t>
  </si>
  <si>
    <t>4 aastased</t>
  </si>
  <si>
    <t>Mällo Hubert</t>
  </si>
  <si>
    <t>Mällo Johann</t>
  </si>
  <si>
    <t>Laansoo Siim</t>
  </si>
  <si>
    <t>Paumets Sebastian</t>
  </si>
  <si>
    <t>Kiis Gregor</t>
  </si>
  <si>
    <t>Kiis Isabel</t>
  </si>
  <si>
    <t>Teder Jasper Aleksander</t>
  </si>
  <si>
    <t>Frosch Sabrina</t>
  </si>
  <si>
    <t>Mirontšuk Dominik</t>
  </si>
  <si>
    <t>aeg</t>
  </si>
  <si>
    <t>Kiirus km/h</t>
  </si>
  <si>
    <t>Akkel Karl Hans</t>
  </si>
  <si>
    <t>II etapp</t>
  </si>
  <si>
    <t>Akkel Armin Martin</t>
  </si>
  <si>
    <t>Vuin Eliise</t>
  </si>
  <si>
    <t>Pungaste Kristian</t>
  </si>
  <si>
    <t>Pungaste Martin</t>
  </si>
  <si>
    <t>Novikov Dominik</t>
  </si>
  <si>
    <t>Rõbin Vladimir</t>
  </si>
  <si>
    <t>Maripuu Hubert</t>
  </si>
  <si>
    <t>Estna Sander</t>
  </si>
  <si>
    <t>Veiman Marek</t>
  </si>
  <si>
    <t>III etapp</t>
  </si>
  <si>
    <t>IV etapp</t>
  </si>
  <si>
    <t>Vassiljeva Dominika</t>
  </si>
  <si>
    <t>4aastased</t>
  </si>
  <si>
    <t>Roomet Mia</t>
  </si>
  <si>
    <t>Kuznetsov Maksim</t>
  </si>
  <si>
    <t>Hynninen Richard</t>
  </si>
  <si>
    <t>Tamm Sten</t>
  </si>
  <si>
    <t>Roomet Oskar</t>
  </si>
  <si>
    <t>2 aastased</t>
  </si>
  <si>
    <t>Ojaver Gretebel</t>
  </si>
  <si>
    <t>Kairjak Adeele</t>
  </si>
  <si>
    <t>Übner Uku</t>
  </si>
  <si>
    <t>Teeäär Kevin</t>
  </si>
  <si>
    <t>Seppo Johanna Maria</t>
  </si>
  <si>
    <t>Rusing Oskar</t>
  </si>
  <si>
    <t>Tarassov Igor</t>
  </si>
  <si>
    <t>5aastased</t>
  </si>
  <si>
    <t>10aastased</t>
  </si>
  <si>
    <t>Undusk Suvi</t>
  </si>
  <si>
    <t>Lapšin Gleb</t>
  </si>
  <si>
    <t>Markse Carl Marthen</t>
  </si>
  <si>
    <t>Markse Mia Victoria</t>
  </si>
  <si>
    <t>Ott Sander</t>
  </si>
  <si>
    <t>Undusk Mai</t>
  </si>
  <si>
    <t>Berte Jenifer</t>
  </si>
  <si>
    <t>Vilu Mihkel</t>
  </si>
  <si>
    <t>Vilu Markus</t>
  </si>
  <si>
    <t>Rekor Tambet</t>
  </si>
  <si>
    <t>Undusk Emma</t>
  </si>
  <si>
    <t>Kraam Lotta Liis</t>
  </si>
  <si>
    <t>Augustin Suvi</t>
  </si>
  <si>
    <t>Antonen Aron</t>
  </si>
  <si>
    <t>Läänsoo Oliver</t>
  </si>
  <si>
    <t>Tsanev Peeter</t>
  </si>
  <si>
    <t>Naised</t>
  </si>
  <si>
    <t>Undusk Martin</t>
  </si>
  <si>
    <t>Kozlenkova Laura-Liisa</t>
  </si>
  <si>
    <t>Tamme Tairi</t>
  </si>
  <si>
    <t>Ziborov Maksim</t>
  </si>
  <si>
    <t>Balosh Dmitri</t>
  </si>
  <si>
    <t>Rozenko Damir</t>
  </si>
  <si>
    <t>Rinne Hardi</t>
  </si>
  <si>
    <t>Luukas Aule</t>
  </si>
  <si>
    <t>Muldme Arto</t>
  </si>
  <si>
    <t>Zorin Ilja</t>
  </si>
  <si>
    <t>Pimahhov Stepan</t>
  </si>
  <si>
    <t>Tammest Jan</t>
  </si>
  <si>
    <t>Marhio Darina</t>
  </si>
  <si>
    <t>Taina Simon</t>
  </si>
  <si>
    <t>Abel Rachniel</t>
  </si>
  <si>
    <t>Frolov Prohor</t>
  </si>
  <si>
    <t>Starte 2024</t>
  </si>
  <si>
    <t>ÜHE RINGI SÕIT TREKIL ´2024</t>
  </si>
  <si>
    <t>EDETABEL 2024</t>
  </si>
  <si>
    <t>21. mai 2024</t>
  </si>
  <si>
    <t>28. mai 2024</t>
  </si>
  <si>
    <t>20. august 2024</t>
  </si>
  <si>
    <t>27. august 2024</t>
  </si>
  <si>
    <t>03. september 2024</t>
  </si>
  <si>
    <t>10. september 2024</t>
  </si>
  <si>
    <t>Sosedov Ivan</t>
  </si>
  <si>
    <t>Välja Maikel Magnus</t>
  </si>
  <si>
    <t>Murashkin Dmitri</t>
  </si>
  <si>
    <t>Kruusimägi Henri</t>
  </si>
  <si>
    <t>Nykopensius Kerttu</t>
  </si>
  <si>
    <t>Roomet Konstatin</t>
  </si>
  <si>
    <t>Beskronoi Jaromir</t>
  </si>
  <si>
    <t>Khoolas Daniel</t>
  </si>
  <si>
    <t>Kaljuvee Astrid</t>
  </si>
  <si>
    <t>Markse Andro</t>
  </si>
  <si>
    <t>Vihtla Ella</t>
  </si>
  <si>
    <t>Volossokov Artjom</t>
  </si>
  <si>
    <t>Vahtre Ivan</t>
  </si>
  <si>
    <t>Zavolzki Daniil</t>
  </si>
  <si>
    <t>Järv Jasper</t>
  </si>
  <si>
    <t>Sigus Siiri</t>
  </si>
  <si>
    <t>Abel Wilhelm</t>
  </si>
  <si>
    <t>Sigus Ralf</t>
  </si>
  <si>
    <t>Masing Konrad</t>
  </si>
  <si>
    <t>Paju Laura</t>
  </si>
  <si>
    <t>Ayanyan Gor</t>
  </si>
  <si>
    <t>78 osavõtjat</t>
  </si>
  <si>
    <t>Schmidt Johanna</t>
  </si>
  <si>
    <t>Ayanyan Eva</t>
  </si>
  <si>
    <t>Nagel Renard</t>
  </si>
  <si>
    <t>Veimann Kristjan</t>
  </si>
  <si>
    <t>Kask Ants</t>
  </si>
  <si>
    <t>67 osavõtjat</t>
  </si>
  <si>
    <t>x</t>
  </si>
  <si>
    <t>21.05</t>
  </si>
  <si>
    <t>28.05</t>
  </si>
  <si>
    <t>2.35,91</t>
  </si>
  <si>
    <t>1.21,87</t>
  </si>
  <si>
    <t>1.21,73</t>
  </si>
  <si>
    <t>1.22,89</t>
  </si>
  <si>
    <t>1.01,25</t>
  </si>
  <si>
    <t>1.19,04</t>
  </si>
  <si>
    <t>1.07,50</t>
  </si>
  <si>
    <t>1.20,40</t>
  </si>
  <si>
    <t>1.35,07</t>
  </si>
  <si>
    <t>1.10,94</t>
  </si>
  <si>
    <t>1.01,09</t>
  </si>
  <si>
    <t>osavõtjat</t>
  </si>
  <si>
    <t>17. september 2024</t>
  </si>
  <si>
    <t>20.08</t>
  </si>
  <si>
    <t>27.08</t>
  </si>
  <si>
    <t>03.09</t>
  </si>
  <si>
    <t>10.09</t>
  </si>
  <si>
    <t>17.09</t>
  </si>
  <si>
    <t>1.01,90</t>
  </si>
  <si>
    <t>1.13,00</t>
  </si>
  <si>
    <t>1.03,60</t>
  </si>
  <si>
    <t>2.00,60</t>
  </si>
  <si>
    <t>2.33,60</t>
  </si>
  <si>
    <t>1.10,00</t>
  </si>
  <si>
    <t>1.11,80</t>
  </si>
  <si>
    <t>1.00,40</t>
  </si>
  <si>
    <t>Saks Tuule</t>
  </si>
  <si>
    <t>2.00.89</t>
  </si>
  <si>
    <t>38 osavõtjat</t>
  </si>
  <si>
    <t>1.05.44</t>
  </si>
  <si>
    <t>Kaju Remi Ocean Rider</t>
  </si>
  <si>
    <t>5.58.48</t>
  </si>
  <si>
    <t>1.01.97</t>
  </si>
  <si>
    <t>Siim Alex</t>
  </si>
  <si>
    <t>1.17.6</t>
  </si>
  <si>
    <t xml:space="preserve">Brusin Jean </t>
  </si>
  <si>
    <t>1.05.3</t>
  </si>
  <si>
    <t>Topeko Gleb</t>
  </si>
  <si>
    <t>Suppi Simon</t>
  </si>
  <si>
    <t>Maasik Karl</t>
  </si>
  <si>
    <t>Kirsipuu Renat</t>
  </si>
  <si>
    <t>Rakultsev Leon</t>
  </si>
  <si>
    <t>2.00,89</t>
  </si>
  <si>
    <t>1.05,44</t>
  </si>
  <si>
    <t>5.58,48</t>
  </si>
  <si>
    <t>1.01,97</t>
  </si>
  <si>
    <t>1.17,60</t>
  </si>
  <si>
    <t>1.05,30</t>
  </si>
  <si>
    <t>RETRO</t>
  </si>
  <si>
    <t>1.36.14</t>
  </si>
  <si>
    <t>71 osavõtjat</t>
  </si>
  <si>
    <t>1.08.45</t>
  </si>
  <si>
    <t>Jõgi Joanna</t>
  </si>
  <si>
    <t>2.21.75</t>
  </si>
  <si>
    <t>2.38.48</t>
  </si>
  <si>
    <t>Vaan Olivia Ruby</t>
  </si>
  <si>
    <t>1.13.9</t>
  </si>
  <si>
    <t>Boženko Ustina</t>
  </si>
  <si>
    <t>1.02.5</t>
  </si>
  <si>
    <t>Aceytuno-sisask Annabel</t>
  </si>
  <si>
    <t>Kull Kirtel</t>
  </si>
  <si>
    <t>1,5 aastased</t>
  </si>
  <si>
    <t>Jõgi Märten</t>
  </si>
  <si>
    <t>3.48.4</t>
  </si>
  <si>
    <t>Sormusen Mikk Sedrik</t>
  </si>
  <si>
    <t>2.02.83</t>
  </si>
  <si>
    <t>Bentsler Conrad</t>
  </si>
  <si>
    <t>1.13.2</t>
  </si>
  <si>
    <t>1.48.9</t>
  </si>
  <si>
    <t>Vaan Oskar Luca</t>
  </si>
  <si>
    <t>1.18.58</t>
  </si>
  <si>
    <t>Aceytuno-sisask Remi</t>
  </si>
  <si>
    <t>Grecco Alex</t>
  </si>
  <si>
    <t>1.09.4</t>
  </si>
  <si>
    <t>Sormunen Uku Villem</t>
  </si>
  <si>
    <t>Vahtre David</t>
  </si>
  <si>
    <t>1.02.39</t>
  </si>
  <si>
    <t>Kristjansen Johan</t>
  </si>
  <si>
    <t>Birjukov Daniil</t>
  </si>
  <si>
    <t>Irbe Carl Christen</t>
  </si>
  <si>
    <t>Bozenko Damir</t>
  </si>
  <si>
    <t>Irbe Adrian</t>
  </si>
  <si>
    <t>Maksimovski Kaspar</t>
  </si>
  <si>
    <t>Soolepp Raio</t>
  </si>
  <si>
    <t>Aceštuno Alejandro</t>
  </si>
  <si>
    <t>Kull Andre</t>
  </si>
  <si>
    <t>Vegerd</t>
  </si>
  <si>
    <t>Kübard Tarmo</t>
  </si>
  <si>
    <t>Halliste Egert</t>
  </si>
  <si>
    <t>Roosioja Silver</t>
  </si>
  <si>
    <t>Kallaste Risto</t>
  </si>
  <si>
    <t>Erik</t>
  </si>
  <si>
    <t>Enn Veskimägi</t>
  </si>
  <si>
    <t>Kihus Arvo</t>
  </si>
  <si>
    <t>Hlebnikov Aleksander</t>
  </si>
  <si>
    <t>Valge Lauren</t>
  </si>
  <si>
    <t>Kallaste Kelly</t>
  </si>
  <si>
    <t>1.08,45</t>
  </si>
  <si>
    <t>2.21,75</t>
  </si>
  <si>
    <t>2.38,48</t>
  </si>
  <si>
    <t>1.36,14</t>
  </si>
  <si>
    <t>1.13,90</t>
  </si>
  <si>
    <t>1.02,50</t>
  </si>
  <si>
    <t>3.48,40</t>
  </si>
  <si>
    <t>2.02,83</t>
  </si>
  <si>
    <t>1.13,20</t>
  </si>
  <si>
    <t>1.48,90</t>
  </si>
  <si>
    <t>1.18,58</t>
  </si>
  <si>
    <t>1.09,40</t>
  </si>
  <si>
    <t>1.02,39</t>
  </si>
  <si>
    <t>III etappi pingerida</t>
  </si>
  <si>
    <t>IV etappi pingerida</t>
  </si>
  <si>
    <t>Retro</t>
  </si>
  <si>
    <t>1.48.5</t>
  </si>
  <si>
    <t>1.05.91</t>
  </si>
  <si>
    <t>1.29.4</t>
  </si>
  <si>
    <t>Mia Roomet</t>
  </si>
  <si>
    <t>Takk Kätriin</t>
  </si>
  <si>
    <t>Seppo Joanna Maria</t>
  </si>
  <si>
    <t>Sormunen Mikk Sedrik</t>
  </si>
  <si>
    <t>2.11.21</t>
  </si>
  <si>
    <t>1.23.7</t>
  </si>
  <si>
    <t>1.53.79</t>
  </si>
  <si>
    <t>Hallik Aram</t>
  </si>
  <si>
    <t>1.55.0</t>
  </si>
  <si>
    <t>Vuin Robert</t>
  </si>
  <si>
    <t>1.02.53</t>
  </si>
  <si>
    <t>Kajo Kaspar</t>
  </si>
  <si>
    <t>1.01.0</t>
  </si>
  <si>
    <t>Kallast Oliver-Rikko</t>
  </si>
  <si>
    <t>Gogolev Artjom</t>
  </si>
  <si>
    <t>Basõlev Hugo</t>
  </si>
  <si>
    <t>Grassmann Andreas</t>
  </si>
  <si>
    <t>Hripunov Valeri</t>
  </si>
  <si>
    <t>Atonen Aron</t>
  </si>
  <si>
    <t>Aule Luukas</t>
  </si>
  <si>
    <t xml:space="preserve">Bobkin Lukas </t>
  </si>
  <si>
    <t>Järv Uku</t>
  </si>
  <si>
    <t>Kross Silver</t>
  </si>
  <si>
    <t>Sinimaa Martin</t>
  </si>
  <si>
    <t>Kruusimägi  Henri</t>
  </si>
  <si>
    <t>76 osavõtjat</t>
  </si>
  <si>
    <t>V etapp</t>
  </si>
  <si>
    <t>VI etapp</t>
  </si>
  <si>
    <t>58 osavõtjat</t>
  </si>
  <si>
    <t>1.28.5</t>
  </si>
  <si>
    <t>Kattai Kiira</t>
  </si>
  <si>
    <t>2.11.6</t>
  </si>
  <si>
    <t>Ojaveer Gretebel</t>
  </si>
  <si>
    <t>1.36.04</t>
  </si>
  <si>
    <t>1.45.99</t>
  </si>
  <si>
    <t>Broniševskaja Zlata</t>
  </si>
  <si>
    <t>1.21.02</t>
  </si>
  <si>
    <t>Kattai Kiur</t>
  </si>
  <si>
    <t>Beskrovnoi Jaromir</t>
  </si>
  <si>
    <t>Voroztsov Gleb</t>
  </si>
  <si>
    <t>Kostin Kaspar</t>
  </si>
  <si>
    <t>Tamm Ergo</t>
  </si>
  <si>
    <t>Vuin Maarja</t>
  </si>
  <si>
    <t>VII etapp</t>
  </si>
  <si>
    <t>V etappi pingerida</t>
  </si>
  <si>
    <t>VI etappi pingerida</t>
  </si>
  <si>
    <t>1.48,50</t>
  </si>
  <si>
    <t>1.05,91</t>
  </si>
  <si>
    <t>1.29,40</t>
  </si>
  <si>
    <t>1.23,70</t>
  </si>
  <si>
    <t>1.53,79</t>
  </si>
  <si>
    <t>1.55,00</t>
  </si>
  <si>
    <t>1.02,53</t>
  </si>
  <si>
    <t>1.01,00</t>
  </si>
  <si>
    <t>1.28,50</t>
  </si>
  <si>
    <t>2.11,21</t>
  </si>
  <si>
    <t>1.21,02</t>
  </si>
  <si>
    <t>2.11,60</t>
  </si>
  <si>
    <t>1.36,04</t>
  </si>
  <si>
    <t>1.45,99</t>
  </si>
  <si>
    <t>VII etappi pingerida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</si>
</sst>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53" x14ac:knownFonts="1">
    <font>
      <sz val="10"/>
      <color rgb="FF00000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2"/>
      <color theme="1"/>
      <name val="Arial"/>
      <family val="2"/>
    </font>
    <font>
      <sz val="4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4"/>
      <color rgb="FFFF0000"/>
      <name val="Arial"/>
      <family val="2"/>
    </font>
    <font>
      <b/>
      <sz val="12"/>
      <color rgb="FFFF0000"/>
      <name val="Arial"/>
      <family val="2"/>
    </font>
    <font>
      <u/>
      <sz val="10"/>
      <color rgb="FF0000FF"/>
      <name val="Arial"/>
      <family val="2"/>
    </font>
    <font>
      <sz val="4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b/>
      <sz val="10"/>
      <color rgb="FF0000FF"/>
      <name val="Arial"/>
      <family val="2"/>
      <charset val="186"/>
    </font>
    <font>
      <sz val="10"/>
      <name val="Arial Narrow"/>
      <family val="2"/>
      <charset val="186"/>
    </font>
    <font>
      <b/>
      <sz val="10"/>
      <color rgb="FFFF0000"/>
      <name val="Arial"/>
      <family val="2"/>
      <charset val="186"/>
    </font>
    <font>
      <u/>
      <sz val="10"/>
      <name val="Arial"/>
      <family val="2"/>
      <charset val="186"/>
    </font>
    <font>
      <b/>
      <sz val="10"/>
      <color rgb="FFFF0000"/>
      <name val="Arial"/>
      <family val="2"/>
    </font>
    <font>
      <b/>
      <sz val="10"/>
      <color rgb="FFFF0000"/>
      <name val="Arial Narrow"/>
      <family val="2"/>
      <charset val="186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0"/>
      <color rgb="FF000000"/>
      <name val="Arial"/>
      <family val="2"/>
    </font>
    <font>
      <sz val="4"/>
      <color theme="1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</font>
    <font>
      <sz val="12"/>
      <color theme="1"/>
      <name val="Arial"/>
    </font>
    <font>
      <sz val="4"/>
      <color theme="1"/>
      <name val="Arial"/>
    </font>
    <font>
      <b/>
      <u/>
      <sz val="12"/>
      <color theme="1"/>
      <name val="Arial"/>
    </font>
    <font>
      <sz val="10"/>
      <color theme="1"/>
      <name val="Arial"/>
    </font>
    <font>
      <sz val="12"/>
      <name val="Arial"/>
    </font>
    <font>
      <sz val="10"/>
      <color rgb="FF0000FF"/>
      <name val="Arial"/>
    </font>
    <font>
      <sz val="10"/>
      <name val="Arial"/>
    </font>
    <font>
      <u/>
      <sz val="10"/>
      <color rgb="FF0000FF"/>
      <name val="Arial"/>
    </font>
    <font>
      <sz val="4"/>
      <name val="Arial"/>
    </font>
    <font>
      <u/>
      <sz val="10"/>
      <color rgb="FF0000FF"/>
      <name val="Arial"/>
      <family val="2"/>
      <charset val="186"/>
    </font>
    <font>
      <b/>
      <u/>
      <sz val="12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right"/>
    </xf>
    <xf numFmtId="3" fontId="3" fillId="0" borderId="0" xfId="0" applyNumberFormat="1" applyFont="1"/>
    <xf numFmtId="2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/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6" fillId="0" borderId="0" xfId="0" applyFont="1" applyAlignme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164" fontId="21" fillId="0" borderId="3" xfId="0" applyNumberFormat="1" applyFont="1" applyFill="1" applyBorder="1" applyAlignment="1">
      <alignment horizontal="right"/>
    </xf>
    <xf numFmtId="0" fontId="21" fillId="0" borderId="3" xfId="0" applyFont="1" applyFill="1" applyBorder="1"/>
    <xf numFmtId="0" fontId="23" fillId="0" borderId="3" xfId="0" applyFont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3" fillId="2" borderId="4" xfId="0" applyFont="1" applyFill="1" applyBorder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3" fillId="2" borderId="8" xfId="0" applyFont="1" applyFill="1" applyBorder="1"/>
    <xf numFmtId="0" fontId="21" fillId="2" borderId="8" xfId="0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center"/>
    </xf>
    <xf numFmtId="49" fontId="21" fillId="2" borderId="7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0" fontId="21" fillId="0" borderId="3" xfId="0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49" fontId="23" fillId="0" borderId="3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right"/>
    </xf>
    <xf numFmtId="0" fontId="21" fillId="0" borderId="7" xfId="0" applyFont="1" applyFill="1" applyBorder="1" applyAlignment="1">
      <alignment horizontal="center"/>
    </xf>
    <xf numFmtId="2" fontId="21" fillId="0" borderId="7" xfId="0" applyNumberFormat="1" applyFont="1" applyFill="1" applyBorder="1" applyAlignment="1">
      <alignment horizontal="center"/>
    </xf>
    <xf numFmtId="2" fontId="21" fillId="0" borderId="3" xfId="0" applyNumberFormat="1" applyFont="1" applyFill="1" applyBorder="1" applyAlignment="1">
      <alignment horizontal="center"/>
    </xf>
    <xf numFmtId="0" fontId="27" fillId="0" borderId="8" xfId="0" applyFont="1" applyFill="1" applyBorder="1" applyAlignment="1">
      <alignment horizontal="right"/>
    </xf>
    <xf numFmtId="0" fontId="23" fillId="0" borderId="3" xfId="0" applyFont="1" applyFill="1" applyBorder="1"/>
    <xf numFmtId="2" fontId="25" fillId="0" borderId="3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2" fontId="28" fillId="0" borderId="7" xfId="0" applyNumberFormat="1" applyFont="1" applyBorder="1" applyAlignment="1">
      <alignment horizontal="center" vertical="center"/>
    </xf>
    <xf numFmtId="0" fontId="27" fillId="0" borderId="7" xfId="0" applyFont="1" applyFill="1" applyBorder="1" applyAlignment="1">
      <alignment horizontal="right"/>
    </xf>
    <xf numFmtId="0" fontId="27" fillId="0" borderId="9" xfId="0" applyFont="1" applyFill="1" applyBorder="1" applyAlignment="1">
      <alignment horizontal="right"/>
    </xf>
    <xf numFmtId="2" fontId="23" fillId="0" borderId="3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right"/>
    </xf>
    <xf numFmtId="2" fontId="21" fillId="0" borderId="3" xfId="0" applyNumberFormat="1" applyFont="1" applyFill="1" applyBorder="1"/>
    <xf numFmtId="2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7" xfId="0" applyNumberFormat="1" applyFont="1" applyFill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2" fontId="25" fillId="0" borderId="3" xfId="0" applyNumberFormat="1" applyFont="1" applyFill="1" applyBorder="1"/>
    <xf numFmtId="0" fontId="24" fillId="0" borderId="3" xfId="0" applyFont="1" applyFill="1" applyBorder="1"/>
    <xf numFmtId="164" fontId="21" fillId="0" borderId="3" xfId="0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left"/>
    </xf>
    <xf numFmtId="164" fontId="24" fillId="0" borderId="3" xfId="0" applyNumberFormat="1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30" fillId="0" borderId="0" xfId="0" applyFont="1"/>
    <xf numFmtId="49" fontId="21" fillId="2" borderId="7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2" fontId="21" fillId="0" borderId="7" xfId="0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2" fontId="25" fillId="0" borderId="3" xfId="0" applyNumberFormat="1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2" fontId="29" fillId="0" borderId="3" xfId="0" applyNumberFormat="1" applyFont="1" applyFill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20" fillId="0" borderId="10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49" fontId="18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2" fontId="28" fillId="0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2" fontId="21" fillId="0" borderId="3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right"/>
    </xf>
    <xf numFmtId="0" fontId="0" fillId="0" borderId="0" xfId="0" applyFont="1" applyAlignment="1"/>
    <xf numFmtId="0" fontId="19" fillId="0" borderId="0" xfId="0" applyFont="1"/>
    <xf numFmtId="2" fontId="17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/>
    </xf>
    <xf numFmtId="0" fontId="0" fillId="0" borderId="0" xfId="0" applyFont="1" applyAlignment="1"/>
    <xf numFmtId="0" fontId="21" fillId="0" borderId="7" xfId="0" applyFont="1" applyFill="1" applyBorder="1" applyAlignment="1">
      <alignment horizontal="center" vertical="center"/>
    </xf>
    <xf numFmtId="2" fontId="21" fillId="0" borderId="4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20" fillId="0" borderId="3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27" fillId="0" borderId="12" xfId="0" applyFont="1" applyFill="1" applyBorder="1" applyAlignment="1">
      <alignment horizontal="right"/>
    </xf>
    <xf numFmtId="0" fontId="27" fillId="0" borderId="13" xfId="0" applyFont="1" applyFill="1" applyBorder="1" applyAlignment="1">
      <alignment horizontal="right"/>
    </xf>
    <xf numFmtId="0" fontId="17" fillId="0" borderId="0" xfId="0" applyFont="1" applyFill="1" applyAlignment="1">
      <alignment vertical="center"/>
    </xf>
    <xf numFmtId="0" fontId="27" fillId="0" borderId="14" xfId="0" applyFont="1" applyFill="1" applyBorder="1" applyAlignment="1">
      <alignment horizontal="right"/>
    </xf>
    <xf numFmtId="2" fontId="28" fillId="0" borderId="3" xfId="0" applyNumberFormat="1" applyFont="1" applyBorder="1" applyAlignment="1">
      <alignment horizontal="center" vertical="center"/>
    </xf>
    <xf numFmtId="0" fontId="21" fillId="0" borderId="7" xfId="0" applyFont="1" applyFill="1" applyBorder="1"/>
    <xf numFmtId="0" fontId="27" fillId="0" borderId="5" xfId="0" applyFont="1" applyFill="1" applyBorder="1" applyAlignment="1">
      <alignment horizontal="right"/>
    </xf>
    <xf numFmtId="0" fontId="27" fillId="0" borderId="15" xfId="0" applyFont="1" applyFill="1" applyBorder="1" applyAlignment="1">
      <alignment horizontal="right"/>
    </xf>
    <xf numFmtId="0" fontId="28" fillId="0" borderId="3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2" fontId="28" fillId="0" borderId="7" xfId="0" applyNumberFormat="1" applyFont="1" applyBorder="1" applyAlignment="1">
      <alignment horizontal="center"/>
    </xf>
    <xf numFmtId="2" fontId="26" fillId="0" borderId="7" xfId="0" applyNumberFormat="1" applyFont="1" applyBorder="1" applyAlignment="1">
      <alignment horizontal="center" vertical="center"/>
    </xf>
    <xf numFmtId="0" fontId="21" fillId="0" borderId="5" xfId="0" applyFont="1" applyFill="1" applyBorder="1"/>
    <xf numFmtId="0" fontId="22" fillId="0" borderId="16" xfId="0" applyFont="1" applyFill="1" applyBorder="1" applyAlignment="1">
      <alignment horizontal="center"/>
    </xf>
    <xf numFmtId="0" fontId="21" fillId="0" borderId="14" xfId="0" applyFont="1" applyFill="1" applyBorder="1"/>
    <xf numFmtId="0" fontId="25" fillId="0" borderId="7" xfId="0" applyFont="1" applyFill="1" applyBorder="1" applyAlignment="1">
      <alignment horizontal="center"/>
    </xf>
    <xf numFmtId="49" fontId="28" fillId="0" borderId="3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28" fillId="0" borderId="0" xfId="0" applyNumberFormat="1" applyFont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/>
    </xf>
    <xf numFmtId="2" fontId="0" fillId="0" borderId="0" xfId="0" applyNumberFormat="1" applyFont="1" applyAlignment="1"/>
    <xf numFmtId="0" fontId="34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2" fontId="34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17" fillId="0" borderId="0" xfId="0" applyFont="1" applyFill="1"/>
    <xf numFmtId="2" fontId="17" fillId="0" borderId="0" xfId="0" applyNumberFormat="1" applyFont="1" applyFill="1" applyAlignment="1">
      <alignment horizontal="center" vertical="center"/>
    </xf>
    <xf numFmtId="0" fontId="36" fillId="0" borderId="0" xfId="0" applyFont="1"/>
    <xf numFmtId="3" fontId="36" fillId="0" borderId="0" xfId="0" applyNumberFormat="1" applyFont="1"/>
    <xf numFmtId="0" fontId="17" fillId="0" borderId="0" xfId="0" applyFont="1" applyFill="1" applyAlignment="1">
      <alignment horizontal="right"/>
    </xf>
    <xf numFmtId="0" fontId="17" fillId="3" borderId="0" xfId="0" applyFont="1" applyFill="1"/>
    <xf numFmtId="2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Alignment="1"/>
    <xf numFmtId="0" fontId="16" fillId="3" borderId="0" xfId="0" applyFont="1" applyFill="1" applyAlignment="1"/>
    <xf numFmtId="0" fontId="17" fillId="3" borderId="0" xfId="0" applyFont="1" applyFill="1" applyAlignment="1">
      <alignment horizontal="center"/>
    </xf>
    <xf numFmtId="0" fontId="37" fillId="0" borderId="0" xfId="0" applyFont="1" applyAlignment="1"/>
    <xf numFmtId="0" fontId="38" fillId="0" borderId="0" xfId="0" applyFont="1"/>
    <xf numFmtId="2" fontId="1" fillId="0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9" fillId="0" borderId="7" xfId="0" applyFont="1" applyBorder="1" applyAlignment="1">
      <alignment horizontal="right"/>
    </xf>
    <xf numFmtId="0" fontId="20" fillId="0" borderId="7" xfId="0" applyFont="1" applyBorder="1" applyAlignment="1">
      <alignment horizontal="center" vertical="center"/>
    </xf>
    <xf numFmtId="0" fontId="39" fillId="0" borderId="4" xfId="0" applyFont="1" applyBorder="1" applyAlignment="1">
      <alignment horizontal="right"/>
    </xf>
    <xf numFmtId="0" fontId="39" fillId="0" borderId="8" xfId="0" applyFont="1" applyBorder="1" applyAlignment="1">
      <alignment horizontal="right"/>
    </xf>
    <xf numFmtId="2" fontId="28" fillId="3" borderId="7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2" fontId="21" fillId="3" borderId="7" xfId="0" applyNumberFormat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/>
    </xf>
    <xf numFmtId="2" fontId="28" fillId="0" borderId="7" xfId="0" applyNumberFormat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2" fontId="42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right"/>
    </xf>
    <xf numFmtId="2" fontId="41" fillId="0" borderId="0" xfId="0" applyNumberFormat="1" applyFont="1" applyAlignment="1">
      <alignment vertical="center"/>
    </xf>
    <xf numFmtId="0" fontId="1" fillId="0" borderId="0" xfId="0" applyFont="1" applyAlignment="1"/>
    <xf numFmtId="0" fontId="44" fillId="0" borderId="0" xfId="0" applyFont="1"/>
    <xf numFmtId="0" fontId="45" fillId="0" borderId="0" xfId="0" applyFont="1" applyAlignment="1">
      <alignment horizontal="center"/>
    </xf>
    <xf numFmtId="2" fontId="45" fillId="0" borderId="0" xfId="0" applyNumberFormat="1" applyFont="1" applyAlignment="1">
      <alignment horizontal="center" vertical="center"/>
    </xf>
    <xf numFmtId="0" fontId="46" fillId="0" borderId="0" xfId="0" applyFont="1"/>
    <xf numFmtId="0" fontId="44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3" fontId="46" fillId="0" borderId="0" xfId="0" applyNumberFormat="1" applyFont="1"/>
    <xf numFmtId="2" fontId="45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2" fontId="49" fillId="0" borderId="0" xfId="0" applyNumberFormat="1" applyFont="1" applyAlignment="1">
      <alignment horizontal="center"/>
    </xf>
    <xf numFmtId="0" fontId="0" fillId="0" borderId="0" xfId="0" applyFont="1" applyFill="1" applyAlignment="1"/>
    <xf numFmtId="0" fontId="30" fillId="0" borderId="0" xfId="0" applyFont="1" applyFill="1"/>
    <xf numFmtId="0" fontId="45" fillId="0" borderId="0" xfId="0" applyFont="1" applyAlignment="1"/>
    <xf numFmtId="2" fontId="48" fillId="0" borderId="0" xfId="0" applyNumberFormat="1" applyFont="1" applyAlignment="1">
      <alignment horizontal="center" vertical="center"/>
    </xf>
    <xf numFmtId="2" fontId="47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5" fillId="0" borderId="0" xfId="0" applyNumberFormat="1" applyFont="1" applyAlignment="1"/>
    <xf numFmtId="2" fontId="12" fillId="0" borderId="0" xfId="0" applyNumberFormat="1" applyFont="1" applyAlignment="1"/>
    <xf numFmtId="2" fontId="13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/>
    <xf numFmtId="2" fontId="13" fillId="0" borderId="0" xfId="0" applyNumberFormat="1" applyFont="1" applyAlignment="1"/>
    <xf numFmtId="0" fontId="11" fillId="0" borderId="0" xfId="0" applyFont="1" applyAlignment="1">
      <alignment horizontal="center" vertical="center"/>
    </xf>
    <xf numFmtId="0" fontId="50" fillId="0" borderId="8" xfId="0" applyFont="1" applyFill="1" applyBorder="1" applyAlignment="1">
      <alignment horizontal="right"/>
    </xf>
    <xf numFmtId="0" fontId="38" fillId="0" borderId="0" xfId="0" applyFont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8" fillId="0" borderId="2" xfId="0" applyFont="1" applyBorder="1" applyAlignment="1">
      <alignment horizontal="center"/>
    </xf>
    <xf numFmtId="0" fontId="2" fillId="0" borderId="2" xfId="0" applyFont="1" applyBorder="1"/>
    <xf numFmtId="0" fontId="20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39" fillId="0" borderId="9" xfId="0" applyFont="1" applyBorder="1" applyAlignment="1">
      <alignment horizontal="right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9" xfId="0" applyFont="1" applyFill="1" applyBorder="1" applyAlignment="1">
      <alignment horizontal="right"/>
    </xf>
    <xf numFmtId="0" fontId="21" fillId="0" borderId="8" xfId="0" applyFont="1" applyFill="1" applyBorder="1" applyAlignment="1">
      <alignment horizontal="right"/>
    </xf>
    <xf numFmtId="0" fontId="2" fillId="0" borderId="7" xfId="0" applyFont="1" applyBorder="1" applyAlignment="1"/>
    <xf numFmtId="0" fontId="2" fillId="0" borderId="7" xfId="0" applyFont="1" applyBorder="1" applyAlignment="1">
      <alignment horizontal="center" vertical="center"/>
    </xf>
    <xf numFmtId="2" fontId="25" fillId="4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/>
    </xf>
    <xf numFmtId="0" fontId="21" fillId="0" borderId="4" xfId="0" applyFont="1" applyFill="1" applyBorder="1" applyAlignment="1">
      <alignment horizontal="right"/>
    </xf>
    <xf numFmtId="0" fontId="23" fillId="0" borderId="9" xfId="0" applyFont="1" applyFill="1" applyBorder="1"/>
    <xf numFmtId="0" fontId="23" fillId="0" borderId="8" xfId="0" applyFont="1" applyFill="1" applyBorder="1"/>
    <xf numFmtId="2" fontId="2" fillId="0" borderId="7" xfId="0" applyNumberFormat="1" applyFont="1" applyBorder="1" applyAlignment="1">
      <alignment horizontal="center"/>
    </xf>
    <xf numFmtId="2" fontId="2" fillId="0" borderId="7" xfId="0" applyNumberFormat="1" applyFont="1" applyFill="1" applyBorder="1"/>
    <xf numFmtId="2" fontId="2" fillId="3" borderId="7" xfId="0" applyNumberFormat="1" applyFont="1" applyFill="1" applyBorder="1"/>
    <xf numFmtId="2" fontId="2" fillId="0" borderId="0" xfId="0" applyNumberFormat="1" applyFont="1" applyAlignment="1">
      <alignment horizontal="center" vertical="center"/>
    </xf>
    <xf numFmtId="0" fontId="22" fillId="0" borderId="3" xfId="0" applyFont="1" applyFill="1" applyBorder="1"/>
    <xf numFmtId="0" fontId="2" fillId="0" borderId="3" xfId="0" applyFont="1" applyFill="1" applyBorder="1"/>
    <xf numFmtId="49" fontId="2" fillId="0" borderId="7" xfId="0" applyNumberFormat="1" applyFont="1" applyBorder="1" applyAlignment="1">
      <alignment horizontal="left"/>
    </xf>
    <xf numFmtId="0" fontId="2" fillId="3" borderId="7" xfId="0" applyFont="1" applyFill="1" applyBorder="1"/>
    <xf numFmtId="0" fontId="2" fillId="2" borderId="5" xfId="0" applyFont="1" applyFill="1" applyBorder="1"/>
    <xf numFmtId="0" fontId="2" fillId="2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49" fontId="28" fillId="2" borderId="8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right"/>
    </xf>
    <xf numFmtId="2" fontId="21" fillId="4" borderId="7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51" fillId="0" borderId="0" xfId="0" applyFont="1" applyFill="1" applyAlignment="1">
      <alignment horizontal="right"/>
    </xf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" fillId="0" borderId="3" xfId="0" applyFont="1" applyBorder="1"/>
    <xf numFmtId="0" fontId="13" fillId="0" borderId="7" xfId="0" applyFont="1" applyBorder="1"/>
    <xf numFmtId="0" fontId="13" fillId="0" borderId="7" xfId="0" applyFont="1" applyBorder="1" applyAlignment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/>
    <xf numFmtId="0" fontId="2" fillId="0" borderId="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52" fillId="0" borderId="3" xfId="0" applyFont="1" applyFill="1" applyBorder="1"/>
    <xf numFmtId="0" fontId="2" fillId="0" borderId="7" xfId="0" applyFont="1" applyFill="1" applyBorder="1"/>
    <xf numFmtId="2" fontId="2" fillId="0" borderId="4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3" fillId="0" borderId="0" xfId="0" applyNumberFormat="1" applyFont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9" defaultPivotStyle="PivotStyleLight16"/>
  <colors>
    <mruColors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"/>
  <sheetViews>
    <sheetView zoomScale="75" zoomScaleNormal="75" workbookViewId="0">
      <selection sqref="A1:E1"/>
    </sheetView>
  </sheetViews>
  <sheetFormatPr defaultColWidth="14.44140625" defaultRowHeight="15" customHeight="1" x14ac:dyDescent="0.25"/>
  <cols>
    <col min="1" max="1" width="16.109375" customWidth="1"/>
    <col min="2" max="2" width="15.6640625" customWidth="1"/>
    <col min="3" max="3" width="10.33203125" customWidth="1"/>
    <col min="4" max="4" width="29.44140625" customWidth="1"/>
    <col min="5" max="5" width="10.88671875" style="240" customWidth="1"/>
    <col min="6" max="6" width="11.44140625" customWidth="1"/>
    <col min="7" max="7" width="10.5546875" customWidth="1"/>
    <col min="8" max="26" width="9.109375" customWidth="1"/>
  </cols>
  <sheetData>
    <row r="1" spans="1:26" x14ac:dyDescent="0.25">
      <c r="A1" s="262" t="s">
        <v>0</v>
      </c>
      <c r="B1" s="263"/>
      <c r="C1" s="263"/>
      <c r="D1" s="263"/>
      <c r="E1" s="263"/>
      <c r="F1" s="10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A2" s="264" t="s">
        <v>114</v>
      </c>
      <c r="B2" s="265"/>
      <c r="C2" s="265"/>
      <c r="D2" s="265"/>
      <c r="E2" s="265"/>
      <c r="F2" s="105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 x14ac:dyDescent="0.25">
      <c r="A3" s="4"/>
      <c r="B3" s="5"/>
      <c r="C3" s="6"/>
      <c r="D3" s="4"/>
      <c r="E3" s="7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6" x14ac:dyDescent="0.3">
      <c r="A4" s="114" t="s">
        <v>116</v>
      </c>
      <c r="B4" s="8"/>
      <c r="C4" s="9" t="s">
        <v>1</v>
      </c>
      <c r="D4" s="2"/>
      <c r="E4" s="10" t="s">
        <v>2</v>
      </c>
      <c r="F4" s="2"/>
      <c r="G4" s="181" t="s">
        <v>143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 x14ac:dyDescent="0.25">
      <c r="A5" s="4"/>
      <c r="B5" s="5"/>
      <c r="C5" s="6"/>
      <c r="D5" s="4"/>
      <c r="E5" s="7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137" customFormat="1" ht="15.6" x14ac:dyDescent="0.3">
      <c r="A6" s="11" t="s">
        <v>3</v>
      </c>
      <c r="B6" s="109" t="s">
        <v>4</v>
      </c>
      <c r="C6" s="38">
        <v>1</v>
      </c>
      <c r="D6" s="42" t="s">
        <v>71</v>
      </c>
      <c r="E6" s="111" t="s">
        <v>174</v>
      </c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137" customFormat="1" ht="15.6" x14ac:dyDescent="0.3">
      <c r="A7" s="11"/>
      <c r="B7" s="109"/>
      <c r="C7" s="38"/>
      <c r="D7" s="42"/>
      <c r="E7" s="111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137" customFormat="1" ht="15.6" x14ac:dyDescent="0.3">
      <c r="A8" s="11"/>
      <c r="B8" s="109" t="s">
        <v>38</v>
      </c>
      <c r="C8" s="38"/>
      <c r="D8" s="42" t="s">
        <v>37</v>
      </c>
      <c r="E8" s="111" t="s">
        <v>172</v>
      </c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7" customFormat="1" ht="13.2" x14ac:dyDescent="0.25">
      <c r="A9" s="4"/>
      <c r="B9" s="5"/>
      <c r="C9" s="6"/>
      <c r="D9" s="4"/>
      <c r="E9" s="7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2" customHeight="1" x14ac:dyDescent="0.3">
      <c r="B10" s="12" t="s">
        <v>10</v>
      </c>
      <c r="C10" s="28">
        <v>1</v>
      </c>
      <c r="D10" s="29" t="s">
        <v>80</v>
      </c>
      <c r="E10" s="32" t="s">
        <v>159</v>
      </c>
      <c r="F10" s="2"/>
      <c r="H10" s="2"/>
      <c r="I10" s="255"/>
      <c r="J10" s="194"/>
      <c r="K10" s="25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137" customFormat="1" ht="16.2" customHeight="1" x14ac:dyDescent="0.3">
      <c r="B11" s="12"/>
      <c r="C11" s="28">
        <v>2</v>
      </c>
      <c r="D11" s="29" t="s">
        <v>83</v>
      </c>
      <c r="E11" s="33" t="s">
        <v>154</v>
      </c>
      <c r="F11" s="2"/>
      <c r="H11" s="2"/>
      <c r="I11" s="255"/>
      <c r="J11" s="194"/>
      <c r="K11" s="25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4"/>
      <c r="B12" s="5"/>
      <c r="C12" s="6"/>
      <c r="F12" s="4"/>
      <c r="G12" s="6"/>
      <c r="H12" s="4"/>
      <c r="I12" s="255"/>
      <c r="J12" s="194"/>
      <c r="K12" s="25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137" customFormat="1" ht="15.6" x14ac:dyDescent="0.3">
      <c r="A13" s="4"/>
      <c r="B13" s="109" t="s">
        <v>11</v>
      </c>
      <c r="C13" s="38">
        <v>1</v>
      </c>
      <c r="D13" s="42" t="s">
        <v>5</v>
      </c>
      <c r="E13" s="111">
        <v>56.8</v>
      </c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37" customFormat="1" ht="15.6" x14ac:dyDescent="0.3">
      <c r="A14" s="4"/>
      <c r="B14" s="109"/>
      <c r="C14" s="38">
        <v>2</v>
      </c>
      <c r="D14" s="42" t="s">
        <v>65</v>
      </c>
      <c r="E14" s="111">
        <v>58.55</v>
      </c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37" customFormat="1" x14ac:dyDescent="0.25">
      <c r="A15" s="4"/>
      <c r="B15" s="5"/>
      <c r="C15" s="6"/>
      <c r="D15" s="4"/>
      <c r="E15" s="35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6" x14ac:dyDescent="0.3">
      <c r="A16" s="4"/>
      <c r="B16" s="12" t="s">
        <v>25</v>
      </c>
      <c r="C16" s="13">
        <v>1</v>
      </c>
      <c r="D16" s="34" t="s">
        <v>85</v>
      </c>
      <c r="E16" s="35">
        <v>47.8</v>
      </c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40" customFormat="1" ht="15.6" x14ac:dyDescent="0.3">
      <c r="A17" s="4"/>
      <c r="B17" s="12"/>
      <c r="C17" s="13">
        <v>2</v>
      </c>
      <c r="D17" s="110" t="s">
        <v>137</v>
      </c>
      <c r="E17" s="111" t="s">
        <v>157</v>
      </c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137" customFormat="1" ht="15.6" x14ac:dyDescent="0.3">
      <c r="A18" s="4"/>
      <c r="B18" s="12"/>
      <c r="C18" s="13">
        <v>3</v>
      </c>
      <c r="D18" s="34" t="s">
        <v>86</v>
      </c>
      <c r="E18" s="111" t="s">
        <v>173</v>
      </c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6" x14ac:dyDescent="0.3">
      <c r="A19" s="4"/>
      <c r="B19" s="12"/>
      <c r="C19" s="13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6" x14ac:dyDescent="0.3">
      <c r="A20" s="4"/>
      <c r="B20" s="12" t="s">
        <v>26</v>
      </c>
      <c r="C20" s="13">
        <v>1</v>
      </c>
      <c r="D20" s="34" t="s">
        <v>53</v>
      </c>
      <c r="E20" s="35">
        <v>37.200000000000003</v>
      </c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4"/>
      <c r="B21" s="4"/>
      <c r="C21" s="13"/>
      <c r="D21" s="14"/>
      <c r="E21" s="35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6" x14ac:dyDescent="0.3">
      <c r="A22" s="4"/>
      <c r="B22" s="12" t="s">
        <v>16</v>
      </c>
      <c r="C22" s="13">
        <v>1</v>
      </c>
      <c r="D22" s="34" t="s">
        <v>90</v>
      </c>
      <c r="E22" s="35">
        <v>42.03</v>
      </c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137" customFormat="1" ht="15.6" x14ac:dyDescent="0.3">
      <c r="A23" s="4"/>
      <c r="B23" s="12"/>
      <c r="C23" s="13">
        <v>2</v>
      </c>
      <c r="D23" s="110" t="s">
        <v>132</v>
      </c>
      <c r="E23" s="35">
        <v>46</v>
      </c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137" customFormat="1" ht="15.6" x14ac:dyDescent="0.3">
      <c r="A24" s="4"/>
      <c r="B24" s="12"/>
      <c r="C24" s="13">
        <v>3</v>
      </c>
      <c r="D24" s="110" t="s">
        <v>130</v>
      </c>
      <c r="E24" s="35">
        <v>58.02</v>
      </c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4"/>
      <c r="B25" s="4"/>
      <c r="C25" s="1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6" x14ac:dyDescent="0.3">
      <c r="A26" s="4"/>
      <c r="B26" s="12" t="s">
        <v>7</v>
      </c>
      <c r="C26" s="13">
        <v>1</v>
      </c>
      <c r="D26" s="34" t="s">
        <v>91</v>
      </c>
      <c r="E26" s="35">
        <v>40.28</v>
      </c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137" customFormat="1" ht="15.6" x14ac:dyDescent="0.3">
      <c r="A27" s="4"/>
      <c r="B27" s="12"/>
      <c r="C27" s="13"/>
      <c r="D27" s="34"/>
      <c r="E27" s="35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137" customFormat="1" ht="15.6" x14ac:dyDescent="0.3">
      <c r="A28" s="4"/>
      <c r="B28" s="109" t="s">
        <v>18</v>
      </c>
      <c r="C28" s="13">
        <v>1</v>
      </c>
      <c r="D28" s="110" t="s">
        <v>44</v>
      </c>
      <c r="E28" s="35">
        <v>33.1</v>
      </c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137" customFormat="1" ht="15.6" x14ac:dyDescent="0.3">
      <c r="A29" s="4"/>
      <c r="B29" s="109"/>
      <c r="C29" s="13">
        <v>2</v>
      </c>
      <c r="D29" s="110" t="s">
        <v>109</v>
      </c>
      <c r="E29" s="35">
        <v>48.24</v>
      </c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137" customFormat="1" ht="15.6" x14ac:dyDescent="0.3">
      <c r="A30" s="4"/>
      <c r="B30" s="12"/>
      <c r="C30" s="13"/>
      <c r="D30" s="34"/>
      <c r="E30" s="35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137" customFormat="1" ht="15.6" x14ac:dyDescent="0.3">
      <c r="A31" s="4"/>
      <c r="B31" s="109" t="s">
        <v>8</v>
      </c>
      <c r="C31" s="13">
        <v>1</v>
      </c>
      <c r="D31" s="139" t="s">
        <v>46</v>
      </c>
      <c r="E31" s="140">
        <v>35.200000000000003</v>
      </c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137" customFormat="1" ht="15.6" x14ac:dyDescent="0.3">
      <c r="A32" s="4"/>
      <c r="B32" s="12"/>
      <c r="C32" s="13"/>
      <c r="D32" s="34"/>
      <c r="E32" s="35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137" customFormat="1" ht="15.6" x14ac:dyDescent="0.3">
      <c r="A33" s="4"/>
      <c r="B33" s="12" t="s">
        <v>19</v>
      </c>
      <c r="C33" s="13">
        <v>1</v>
      </c>
      <c r="D33" s="34" t="s">
        <v>99</v>
      </c>
      <c r="E33" s="35">
        <v>50</v>
      </c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137" customFormat="1" ht="13.2" x14ac:dyDescent="0.25">
      <c r="A34" s="4"/>
      <c r="E34" s="240"/>
      <c r="F34" s="4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137" customFormat="1" ht="15.6" x14ac:dyDescent="0.3">
      <c r="A35" s="4"/>
      <c r="B35" s="12" t="s">
        <v>24</v>
      </c>
      <c r="C35" s="13">
        <v>1</v>
      </c>
      <c r="D35" s="34" t="s">
        <v>98</v>
      </c>
      <c r="E35" s="35">
        <v>48.5</v>
      </c>
      <c r="F35" s="4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2"/>
      <c r="B36" s="10"/>
      <c r="C36" s="3"/>
      <c r="F36" s="2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40" customFormat="1" ht="15.6" x14ac:dyDescent="0.3">
      <c r="A37" s="11" t="s">
        <v>9</v>
      </c>
      <c r="B37" s="12" t="s">
        <v>10</v>
      </c>
      <c r="C37" s="28">
        <v>1</v>
      </c>
      <c r="D37" s="42" t="s">
        <v>142</v>
      </c>
      <c r="E37" s="35">
        <v>53.63</v>
      </c>
      <c r="F37" s="2"/>
      <c r="G37" s="3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37" customFormat="1" ht="15.6" x14ac:dyDescent="0.3">
      <c r="A38" s="11"/>
      <c r="B38" s="12"/>
      <c r="C38" s="28">
        <v>2</v>
      </c>
      <c r="D38" s="2" t="s">
        <v>82</v>
      </c>
      <c r="E38" s="111" t="s">
        <v>158</v>
      </c>
      <c r="F38" s="2"/>
      <c r="G38" s="3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37" customFormat="1" ht="15.6" x14ac:dyDescent="0.3">
      <c r="A39" s="11"/>
      <c r="B39" s="12"/>
      <c r="C39" s="28">
        <v>3</v>
      </c>
      <c r="D39" s="2" t="s">
        <v>39</v>
      </c>
      <c r="E39" s="111" t="s">
        <v>160</v>
      </c>
      <c r="F39" s="2"/>
      <c r="G39" s="3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137" customFormat="1" ht="15.6" x14ac:dyDescent="0.3">
      <c r="A40" s="11"/>
      <c r="B40" s="12"/>
      <c r="C40" s="28">
        <v>4</v>
      </c>
      <c r="D40" s="2" t="s">
        <v>81</v>
      </c>
      <c r="E40" s="111" t="s">
        <v>161</v>
      </c>
      <c r="F40" s="2"/>
      <c r="G40" s="3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4"/>
      <c r="B41" s="4"/>
      <c r="C41" s="4"/>
      <c r="D41" s="4"/>
      <c r="E41" s="35"/>
      <c r="F41" s="4"/>
      <c r="G41" s="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137" customFormat="1" ht="15.6" x14ac:dyDescent="0.3">
      <c r="A42" s="4"/>
      <c r="B42" s="109" t="s">
        <v>6</v>
      </c>
      <c r="C42" s="42"/>
      <c r="D42" s="42" t="s">
        <v>140</v>
      </c>
      <c r="E42" s="111" t="s">
        <v>162</v>
      </c>
      <c r="F42" s="4"/>
      <c r="G42" s="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137" customFormat="1" ht="13.2" x14ac:dyDescent="0.25">
      <c r="A43" s="4"/>
      <c r="B43" s="4"/>
      <c r="C43" s="4"/>
      <c r="E43" s="240"/>
      <c r="F43" s="4"/>
      <c r="G43" s="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6" x14ac:dyDescent="0.3">
      <c r="A44" s="11"/>
      <c r="B44" s="12" t="s">
        <v>11</v>
      </c>
      <c r="C44" s="3">
        <v>1</v>
      </c>
      <c r="D44" s="42" t="s">
        <v>139</v>
      </c>
      <c r="E44" s="35">
        <v>44.1</v>
      </c>
      <c r="F44" s="2"/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37" customFormat="1" ht="15.6" x14ac:dyDescent="0.3">
      <c r="A45" s="11"/>
      <c r="B45" s="12"/>
      <c r="C45" s="38">
        <v>2</v>
      </c>
      <c r="D45" s="2" t="s">
        <v>84</v>
      </c>
      <c r="E45" s="35">
        <v>48.7</v>
      </c>
      <c r="F45" s="2"/>
      <c r="G45" s="3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137" customFormat="1" ht="15.6" x14ac:dyDescent="0.3">
      <c r="A46" s="11"/>
      <c r="B46" s="12"/>
      <c r="C46" s="38">
        <v>3</v>
      </c>
      <c r="D46" s="2" t="s">
        <v>40</v>
      </c>
      <c r="E46" s="35">
        <v>51.96</v>
      </c>
      <c r="F46" s="2"/>
      <c r="G46" s="3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137" customFormat="1" ht="15.6" x14ac:dyDescent="0.3">
      <c r="A47" s="11"/>
      <c r="B47" s="12"/>
      <c r="C47" s="38">
        <v>4</v>
      </c>
      <c r="D47" s="42" t="s">
        <v>146</v>
      </c>
      <c r="E47" s="35">
        <v>55.7</v>
      </c>
      <c r="F47" s="2"/>
      <c r="G47" s="3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37" customFormat="1" ht="15.6" x14ac:dyDescent="0.3">
      <c r="A48" s="11"/>
      <c r="B48" s="12"/>
      <c r="C48" s="38"/>
      <c r="E48" s="240"/>
      <c r="F48" s="2"/>
      <c r="G48" s="3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37" customFormat="1" ht="15.6" x14ac:dyDescent="0.3">
      <c r="A49" s="11"/>
      <c r="B49" s="109" t="s">
        <v>25</v>
      </c>
      <c r="C49" s="38">
        <v>1</v>
      </c>
      <c r="D49" s="42" t="s">
        <v>57</v>
      </c>
      <c r="E49" s="35">
        <v>40.81</v>
      </c>
      <c r="F49" s="2"/>
      <c r="G49" s="3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37" customFormat="1" ht="15.6" x14ac:dyDescent="0.3">
      <c r="A50" s="11"/>
      <c r="B50" s="109"/>
      <c r="C50" s="38">
        <v>2</v>
      </c>
      <c r="D50" s="42" t="s">
        <v>56</v>
      </c>
      <c r="E50" s="35">
        <v>42.48</v>
      </c>
      <c r="F50" s="2"/>
      <c r="G50" s="3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137" customFormat="1" ht="15.6" x14ac:dyDescent="0.3">
      <c r="A51" s="11"/>
      <c r="B51" s="109"/>
      <c r="C51" s="38">
        <v>3</v>
      </c>
      <c r="D51" s="42" t="s">
        <v>138</v>
      </c>
      <c r="E51" s="35">
        <v>48</v>
      </c>
      <c r="F51" s="2"/>
      <c r="G51" s="3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137" customFormat="1" ht="15.6" x14ac:dyDescent="0.3">
      <c r="A52" s="11"/>
      <c r="B52" s="109"/>
      <c r="C52" s="38">
        <v>4</v>
      </c>
      <c r="D52" s="42" t="s">
        <v>66</v>
      </c>
      <c r="E52" s="111" t="s">
        <v>163</v>
      </c>
      <c r="F52" s="2"/>
      <c r="G52" s="3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4"/>
      <c r="B53" s="12"/>
      <c r="C53" s="3"/>
      <c r="F53" s="16"/>
      <c r="G53" s="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12" t="s">
        <v>26</v>
      </c>
      <c r="C54" s="3">
        <v>1</v>
      </c>
      <c r="D54" s="42" t="s">
        <v>42</v>
      </c>
      <c r="E54" s="35">
        <v>34.35</v>
      </c>
      <c r="F54" s="4"/>
      <c r="G54" s="6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137" customFormat="1" ht="15.75" customHeight="1" x14ac:dyDescent="0.3">
      <c r="A55" s="4"/>
      <c r="B55" s="12"/>
      <c r="C55" s="38">
        <v>2</v>
      </c>
      <c r="D55" s="42" t="s">
        <v>136</v>
      </c>
      <c r="E55" s="35">
        <v>36.200000000000003</v>
      </c>
      <c r="F55" s="4"/>
      <c r="G55" s="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137" customFormat="1" ht="15.75" customHeight="1" x14ac:dyDescent="0.3">
      <c r="A56" s="4"/>
      <c r="B56" s="12"/>
      <c r="C56" s="38">
        <v>3</v>
      </c>
      <c r="D56" s="42" t="s">
        <v>41</v>
      </c>
      <c r="E56" s="35">
        <v>39.520000000000003</v>
      </c>
      <c r="F56" s="4"/>
      <c r="G56" s="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137" customFormat="1" ht="15.75" customHeight="1" x14ac:dyDescent="0.3">
      <c r="A57" s="4"/>
      <c r="B57" s="12"/>
      <c r="C57" s="38">
        <v>4</v>
      </c>
      <c r="D57" s="2" t="s">
        <v>55</v>
      </c>
      <c r="E57" s="35">
        <v>43.7</v>
      </c>
      <c r="F57" s="4"/>
      <c r="G57" s="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137" customFormat="1" ht="15.75" customHeight="1" x14ac:dyDescent="0.3">
      <c r="A58" s="4"/>
      <c r="B58" s="12"/>
      <c r="C58" s="38">
        <v>5</v>
      </c>
      <c r="D58" s="2" t="s">
        <v>54</v>
      </c>
      <c r="E58" s="35">
        <v>45.1</v>
      </c>
      <c r="F58" s="4"/>
      <c r="G58" s="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137" customFormat="1" ht="15.75" customHeight="1" x14ac:dyDescent="0.3">
      <c r="A59" s="4"/>
      <c r="B59" s="12"/>
      <c r="C59" s="38">
        <v>6</v>
      </c>
      <c r="D59" s="2" t="s">
        <v>88</v>
      </c>
      <c r="E59" s="35">
        <v>49.95</v>
      </c>
      <c r="F59" s="4"/>
      <c r="G59" s="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137" customFormat="1" ht="15.75" customHeight="1" x14ac:dyDescent="0.3">
      <c r="A60" s="4"/>
      <c r="B60" s="12"/>
      <c r="C60" s="38">
        <v>7</v>
      </c>
      <c r="D60" s="2" t="s">
        <v>87</v>
      </c>
      <c r="E60" s="35">
        <v>50.33</v>
      </c>
      <c r="F60" s="4"/>
      <c r="G60" s="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137" customFormat="1" ht="15.75" customHeight="1" x14ac:dyDescent="0.3">
      <c r="A61" s="4"/>
      <c r="B61" s="12"/>
      <c r="C61" s="38">
        <v>8</v>
      </c>
      <c r="D61" s="42" t="s">
        <v>135</v>
      </c>
      <c r="E61" s="35">
        <v>54.59</v>
      </c>
      <c r="F61" s="4"/>
      <c r="G61" s="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12"/>
      <c r="C62" s="3"/>
      <c r="F62" s="18"/>
      <c r="G62" s="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12" t="s">
        <v>16</v>
      </c>
      <c r="C63" s="3">
        <v>1</v>
      </c>
      <c r="D63" s="113" t="s">
        <v>43</v>
      </c>
      <c r="E63" s="35">
        <v>32.840000000000003</v>
      </c>
      <c r="F63" s="18"/>
      <c r="G63" s="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137" customFormat="1" ht="15.75" customHeight="1" x14ac:dyDescent="0.3">
      <c r="A64" s="4"/>
      <c r="B64" s="12"/>
      <c r="C64" s="38">
        <v>2</v>
      </c>
      <c r="D64" s="19" t="s">
        <v>89</v>
      </c>
      <c r="E64" s="35">
        <v>38.200000000000003</v>
      </c>
      <c r="F64" s="18"/>
      <c r="G64" s="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137" customFormat="1" ht="15.75" customHeight="1" x14ac:dyDescent="0.3">
      <c r="A65" s="4"/>
      <c r="B65" s="12"/>
      <c r="C65" s="38">
        <v>3</v>
      </c>
      <c r="D65" s="113" t="s">
        <v>131</v>
      </c>
      <c r="E65" s="35">
        <v>43.6</v>
      </c>
      <c r="F65" s="18"/>
      <c r="G65" s="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137" customFormat="1" ht="15.75" customHeight="1" x14ac:dyDescent="0.3">
      <c r="A66" s="4"/>
      <c r="B66" s="12"/>
      <c r="C66" s="38">
        <v>4</v>
      </c>
      <c r="D66" s="113" t="s">
        <v>133</v>
      </c>
      <c r="E66" s="35">
        <v>44.7</v>
      </c>
      <c r="F66" s="18"/>
      <c r="G66" s="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137" customFormat="1" ht="15.75" customHeight="1" x14ac:dyDescent="0.3">
      <c r="A67" s="4"/>
      <c r="B67" s="12"/>
      <c r="C67" s="38">
        <v>5</v>
      </c>
      <c r="D67" s="113" t="s">
        <v>129</v>
      </c>
      <c r="E67" s="35">
        <v>44.78</v>
      </c>
      <c r="F67" s="18"/>
      <c r="G67" s="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137" customFormat="1" ht="15.75" customHeight="1" x14ac:dyDescent="0.3">
      <c r="A68" s="4"/>
      <c r="B68" s="12"/>
      <c r="C68" s="38">
        <v>6</v>
      </c>
      <c r="D68" s="113" t="s">
        <v>134</v>
      </c>
      <c r="E68" s="35">
        <v>47.76</v>
      </c>
      <c r="F68" s="18"/>
      <c r="G68" s="6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137" customFormat="1" ht="15.75" customHeight="1" x14ac:dyDescent="0.3">
      <c r="A69" s="4"/>
      <c r="B69" s="12"/>
      <c r="C69" s="38"/>
      <c r="D69" s="19"/>
      <c r="E69" s="35"/>
      <c r="F69" s="18"/>
      <c r="G69" s="6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11"/>
      <c r="B70" s="12" t="s">
        <v>7</v>
      </c>
      <c r="C70" s="3">
        <v>1</v>
      </c>
      <c r="D70" s="42" t="s">
        <v>12</v>
      </c>
      <c r="E70" s="35">
        <v>33.86</v>
      </c>
      <c r="F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4"/>
      <c r="B71" s="5"/>
      <c r="C71" s="3">
        <v>2</v>
      </c>
      <c r="D71" s="42" t="s">
        <v>128</v>
      </c>
      <c r="E71" s="35">
        <v>35.6</v>
      </c>
      <c r="F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11"/>
      <c r="B72" s="10"/>
      <c r="C72" s="38">
        <v>3</v>
      </c>
      <c r="D72" s="42" t="s">
        <v>111</v>
      </c>
      <c r="E72" s="35">
        <v>42.6</v>
      </c>
      <c r="F72" s="4"/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137" customFormat="1" ht="15.75" customHeight="1" x14ac:dyDescent="0.3">
      <c r="A73" s="11"/>
      <c r="B73" s="10"/>
      <c r="C73" s="38">
        <v>4</v>
      </c>
      <c r="D73" s="42" t="s">
        <v>112</v>
      </c>
      <c r="E73" s="35">
        <v>46.87</v>
      </c>
      <c r="F73" s="4"/>
      <c r="G73" s="3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137" customFormat="1" ht="15.75" customHeight="1" x14ac:dyDescent="0.3">
      <c r="A74" s="11"/>
      <c r="B74" s="10"/>
      <c r="C74" s="38">
        <v>5</v>
      </c>
      <c r="D74" s="2" t="s">
        <v>92</v>
      </c>
      <c r="E74" s="111" t="s">
        <v>171</v>
      </c>
      <c r="F74" s="4"/>
      <c r="G74" s="3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4"/>
      <c r="B75" s="5"/>
      <c r="C75" s="3"/>
      <c r="D75" s="2"/>
      <c r="E75" s="35"/>
      <c r="F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11"/>
      <c r="B76" s="12" t="s">
        <v>18</v>
      </c>
      <c r="C76" s="3">
        <v>1</v>
      </c>
      <c r="D76" s="42" t="s">
        <v>13</v>
      </c>
      <c r="E76" s="35">
        <v>31.16</v>
      </c>
      <c r="F76" s="1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11"/>
      <c r="B77" s="12"/>
      <c r="C77" s="3">
        <v>2</v>
      </c>
      <c r="D77" s="42" t="s">
        <v>14</v>
      </c>
      <c r="E77" s="35">
        <v>31.3</v>
      </c>
      <c r="F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4"/>
      <c r="B78" s="12"/>
      <c r="C78" s="3">
        <v>3</v>
      </c>
      <c r="D78" s="2" t="s">
        <v>58</v>
      </c>
      <c r="E78" s="35">
        <v>31.66</v>
      </c>
      <c r="F78" s="1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137" customFormat="1" ht="15.75" customHeight="1" x14ac:dyDescent="0.3">
      <c r="A79" s="4"/>
      <c r="B79" s="12"/>
      <c r="C79" s="38">
        <v>4</v>
      </c>
      <c r="D79" s="42" t="s">
        <v>110</v>
      </c>
      <c r="E79" s="35">
        <v>32.799999999999997</v>
      </c>
      <c r="F79" s="1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137" customFormat="1" ht="15.75" customHeight="1" x14ac:dyDescent="0.3">
      <c r="A80" s="4"/>
      <c r="B80" s="12"/>
      <c r="C80" s="38">
        <v>5</v>
      </c>
      <c r="D80" s="42" t="s">
        <v>108</v>
      </c>
      <c r="E80" s="35">
        <v>34.159999999999997</v>
      </c>
      <c r="F80" s="1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137" customFormat="1" ht="15.75" customHeight="1" x14ac:dyDescent="0.3">
      <c r="A81" s="4"/>
      <c r="B81" s="12"/>
      <c r="C81" s="38">
        <v>6</v>
      </c>
      <c r="D81" s="42" t="s">
        <v>107</v>
      </c>
      <c r="E81" s="35">
        <v>37.6</v>
      </c>
      <c r="F81" s="1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137" customFormat="1" ht="15.75" customHeight="1" x14ac:dyDescent="0.3">
      <c r="A82" s="4"/>
      <c r="B82" s="12"/>
      <c r="C82" s="38">
        <v>7</v>
      </c>
      <c r="D82" s="42" t="s">
        <v>45</v>
      </c>
      <c r="E82" s="35">
        <v>38</v>
      </c>
      <c r="F82" s="1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137" customFormat="1" ht="15.75" customHeight="1" x14ac:dyDescent="0.3">
      <c r="A83" s="4"/>
      <c r="B83" s="12"/>
      <c r="C83" s="38">
        <v>8</v>
      </c>
      <c r="D83" s="42" t="s">
        <v>106</v>
      </c>
      <c r="E83" s="35">
        <v>38.49</v>
      </c>
      <c r="F83" s="18"/>
      <c r="G83" s="6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2"/>
      <c r="B84" s="5"/>
      <c r="C84" s="3"/>
      <c r="F84" s="4"/>
      <c r="G84" s="20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12" t="s">
        <v>8</v>
      </c>
      <c r="C85" s="38">
        <v>1</v>
      </c>
      <c r="D85" s="42" t="s">
        <v>103</v>
      </c>
      <c r="E85" s="35">
        <v>31.3</v>
      </c>
      <c r="F85" s="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40" customFormat="1" ht="15.75" customHeight="1" x14ac:dyDescent="0.3">
      <c r="A86" s="2"/>
      <c r="B86" s="12"/>
      <c r="C86" s="38">
        <v>2</v>
      </c>
      <c r="D86" s="42" t="s">
        <v>102</v>
      </c>
      <c r="E86" s="35">
        <v>32.75</v>
      </c>
      <c r="F86" s="1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40" customFormat="1" ht="15.75" customHeight="1" x14ac:dyDescent="0.3">
      <c r="A87" s="2"/>
      <c r="B87" s="12"/>
      <c r="C87" s="38">
        <v>3</v>
      </c>
      <c r="D87" s="2" t="s">
        <v>93</v>
      </c>
      <c r="E87" s="35">
        <v>33.700000000000003</v>
      </c>
      <c r="F87" s="1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12"/>
      <c r="C88" s="38">
        <v>4</v>
      </c>
      <c r="D88" s="42" t="s">
        <v>101</v>
      </c>
      <c r="E88" s="35">
        <v>34.89</v>
      </c>
      <c r="F88" s="1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137" customFormat="1" ht="15.75" customHeight="1" x14ac:dyDescent="0.3">
      <c r="A89" s="2"/>
      <c r="B89" s="12"/>
      <c r="C89" s="38">
        <v>5</v>
      </c>
      <c r="D89" s="42" t="s">
        <v>105</v>
      </c>
      <c r="E89" s="35">
        <v>36.799999999999997</v>
      </c>
      <c r="F89" s="1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137" customFormat="1" ht="15.75" customHeight="1" x14ac:dyDescent="0.3">
      <c r="A90" s="2"/>
      <c r="B90" s="12"/>
      <c r="C90" s="38">
        <v>6</v>
      </c>
      <c r="D90" s="42" t="s">
        <v>104</v>
      </c>
      <c r="E90" s="35">
        <v>38</v>
      </c>
      <c r="F90" s="1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11"/>
      <c r="B91" s="5"/>
      <c r="C91" s="3"/>
      <c r="D91" s="2"/>
      <c r="E91" s="35"/>
      <c r="F91" s="4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18"/>
      <c r="B92" s="12" t="s">
        <v>19</v>
      </c>
      <c r="C92" s="3">
        <v>1</v>
      </c>
      <c r="D92" s="2" t="s">
        <v>17</v>
      </c>
      <c r="E92" s="35">
        <v>26.83</v>
      </c>
      <c r="F92" s="2"/>
      <c r="G92" s="21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5">
      <c r="A93" s="18"/>
      <c r="B93" s="5"/>
      <c r="C93" s="3">
        <v>2</v>
      </c>
      <c r="D93" s="2" t="s">
        <v>68</v>
      </c>
      <c r="E93" s="35">
        <v>31.2</v>
      </c>
      <c r="F93" s="4"/>
      <c r="G93" s="21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5">
      <c r="A94" s="18"/>
      <c r="B94" s="18"/>
      <c r="C94" s="3">
        <v>3</v>
      </c>
      <c r="D94" s="41" t="s">
        <v>100</v>
      </c>
      <c r="E94" s="174">
        <v>31.26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s="137" customFormat="1" ht="15.75" customHeight="1" x14ac:dyDescent="0.25">
      <c r="A95" s="18"/>
      <c r="B95" s="18"/>
      <c r="C95" s="38"/>
      <c r="D95" s="2"/>
      <c r="E95" s="35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s="137" customFormat="1" ht="15.75" customHeight="1" x14ac:dyDescent="0.3">
      <c r="A96" s="18"/>
      <c r="B96" s="12" t="s">
        <v>23</v>
      </c>
      <c r="C96" s="38">
        <v>1</v>
      </c>
      <c r="D96" s="2" t="s">
        <v>52</v>
      </c>
      <c r="E96" s="35">
        <v>25.8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s="137" customFormat="1" ht="15.75" customHeight="1" x14ac:dyDescent="0.25">
      <c r="A97" s="18"/>
      <c r="B97" s="5"/>
      <c r="C97" s="38">
        <v>2</v>
      </c>
      <c r="D97" s="2" t="s">
        <v>47</v>
      </c>
      <c r="E97" s="35">
        <v>27.93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s="137" customFormat="1" ht="15.75" customHeight="1" x14ac:dyDescent="0.25">
      <c r="A98" s="18"/>
      <c r="B98" s="5"/>
      <c r="C98" s="38">
        <v>3</v>
      </c>
      <c r="D98" s="2" t="s">
        <v>67</v>
      </c>
      <c r="E98" s="35">
        <v>29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5">
      <c r="A99" s="18"/>
      <c r="B99" s="18"/>
      <c r="C99" s="38">
        <v>4</v>
      </c>
      <c r="D99" s="2" t="s">
        <v>94</v>
      </c>
      <c r="E99" s="35">
        <v>30.02</v>
      </c>
      <c r="F99" s="18"/>
      <c r="G99" s="21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s="137" customFormat="1" ht="15.75" customHeight="1" x14ac:dyDescent="0.25">
      <c r="A100" s="18"/>
      <c r="B100" s="18"/>
      <c r="D100" s="2"/>
      <c r="E100" s="35"/>
      <c r="F100" s="18"/>
      <c r="G100" s="39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s="137" customFormat="1" ht="15.75" customHeight="1" x14ac:dyDescent="0.25">
      <c r="A101" s="18"/>
      <c r="B101" s="18"/>
      <c r="D101" s="2"/>
      <c r="E101" s="35"/>
      <c r="F101" s="18"/>
      <c r="G101" s="39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s="137" customFormat="1" ht="15.75" customHeight="1" x14ac:dyDescent="0.3">
      <c r="A102" s="18"/>
      <c r="B102" s="12" t="s">
        <v>22</v>
      </c>
      <c r="C102" s="38">
        <v>1</v>
      </c>
      <c r="D102" s="2" t="s">
        <v>69</v>
      </c>
      <c r="E102" s="35">
        <v>31.2</v>
      </c>
      <c r="F102" s="18"/>
      <c r="G102" s="39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s="137" customFormat="1" ht="15.75" customHeight="1" x14ac:dyDescent="0.25">
      <c r="A103" s="18"/>
      <c r="B103" s="5"/>
      <c r="C103" s="38">
        <v>2</v>
      </c>
      <c r="D103" s="2" t="s">
        <v>60</v>
      </c>
      <c r="E103" s="35">
        <v>36.54</v>
      </c>
      <c r="F103" s="18"/>
      <c r="G103" s="39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s="137" customFormat="1" ht="15.75" customHeight="1" x14ac:dyDescent="0.25">
      <c r="A104" s="18"/>
      <c r="B104" s="18"/>
      <c r="D104" s="2"/>
      <c r="E104" s="35"/>
      <c r="F104" s="18"/>
      <c r="G104" s="39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s="137" customFormat="1" ht="15.75" customHeight="1" x14ac:dyDescent="0.3">
      <c r="A105" s="18"/>
      <c r="B105" s="12" t="s">
        <v>24</v>
      </c>
      <c r="C105" s="38">
        <v>1</v>
      </c>
      <c r="D105" s="2" t="s">
        <v>95</v>
      </c>
      <c r="E105" s="35">
        <v>27.18</v>
      </c>
      <c r="F105" s="18"/>
      <c r="G105" s="39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s="137" customFormat="1" ht="15.75" customHeight="1" x14ac:dyDescent="0.25">
      <c r="A106" s="18"/>
      <c r="B106" s="5"/>
      <c r="C106" s="38"/>
      <c r="D106" s="2"/>
      <c r="E106" s="35"/>
      <c r="F106" s="18"/>
      <c r="G106" s="39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3">
      <c r="A107" s="11" t="s">
        <v>35</v>
      </c>
      <c r="B107" s="10"/>
      <c r="C107" s="3">
        <v>1</v>
      </c>
      <c r="D107" s="2" t="s">
        <v>97</v>
      </c>
      <c r="E107" s="35">
        <v>27.73</v>
      </c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0"/>
      <c r="C108" s="3">
        <v>2</v>
      </c>
      <c r="D108" s="2" t="s">
        <v>50</v>
      </c>
      <c r="E108" s="35">
        <v>28.07</v>
      </c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s="137" customFormat="1" ht="15.75" customHeight="1" x14ac:dyDescent="0.25">
      <c r="A109" s="2"/>
      <c r="B109" s="10"/>
      <c r="C109" s="38">
        <v>3</v>
      </c>
      <c r="D109" s="2" t="s">
        <v>77</v>
      </c>
      <c r="E109" s="35">
        <v>32.04</v>
      </c>
      <c r="F109" s="2"/>
      <c r="G109" s="3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s="137" customFormat="1" ht="15.75" customHeight="1" x14ac:dyDescent="0.25">
      <c r="A110" s="2"/>
      <c r="B110" s="10"/>
      <c r="C110" s="38"/>
      <c r="E110" s="240"/>
      <c r="F110" s="2"/>
      <c r="G110" s="3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8" t="s">
        <v>20</v>
      </c>
      <c r="B111" s="10"/>
      <c r="C111" s="3"/>
      <c r="D111" s="2"/>
      <c r="E111" s="35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2" t="s">
        <v>21</v>
      </c>
      <c r="B112" s="23"/>
      <c r="C112" s="18"/>
      <c r="D112" s="24"/>
      <c r="E112" s="35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8"/>
      <c r="B113" s="18"/>
      <c r="C113" s="18"/>
      <c r="D113" s="23"/>
      <c r="E113" s="35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0"/>
      <c r="C114" s="3"/>
      <c r="D114" s="2"/>
      <c r="E114" s="35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0"/>
      <c r="C115" s="3"/>
      <c r="D115" s="2"/>
      <c r="E115" s="35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0"/>
      <c r="C116" s="3"/>
      <c r="D116" s="2"/>
      <c r="E116" s="35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0"/>
      <c r="C117" s="3"/>
      <c r="D117" s="2"/>
      <c r="E117" s="251"/>
      <c r="F117" s="18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0"/>
      <c r="C118" s="3"/>
      <c r="D118" s="2"/>
      <c r="E118" s="39"/>
      <c r="F118" s="18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0"/>
      <c r="C119" s="3"/>
      <c r="D119" s="2"/>
      <c r="E119" s="25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0"/>
      <c r="C120" s="3"/>
      <c r="D120" s="2"/>
      <c r="E120" s="25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0"/>
      <c r="C121" s="3"/>
      <c r="D121" s="2"/>
      <c r="E121" s="25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0"/>
      <c r="C122" s="3"/>
      <c r="D122" s="2"/>
      <c r="E122" s="25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0"/>
      <c r="C123" s="3"/>
      <c r="D123" s="2"/>
      <c r="E123" s="25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0"/>
      <c r="C124" s="3"/>
      <c r="D124" s="2"/>
      <c r="E124" s="25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0"/>
      <c r="C125" s="3"/>
      <c r="D125" s="2"/>
      <c r="E125" s="25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0"/>
      <c r="C126" s="3"/>
      <c r="D126" s="2"/>
      <c r="E126" s="25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0"/>
      <c r="C127" s="3"/>
      <c r="D127" s="2"/>
      <c r="E127" s="25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0"/>
      <c r="C128" s="3"/>
      <c r="D128" s="2"/>
      <c r="E128" s="25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0"/>
      <c r="C129" s="3"/>
      <c r="D129" s="2"/>
      <c r="E129" s="25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0"/>
      <c r="C130" s="3"/>
      <c r="D130" s="2"/>
      <c r="E130" s="25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0"/>
      <c r="C131" s="3"/>
      <c r="D131" s="2"/>
      <c r="E131" s="25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0"/>
      <c r="C132" s="3"/>
      <c r="D132" s="2"/>
      <c r="E132" s="25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0"/>
      <c r="C133" s="3"/>
      <c r="D133" s="2"/>
      <c r="E133" s="25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0"/>
      <c r="C134" s="3"/>
      <c r="D134" s="2"/>
      <c r="E134" s="25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0"/>
      <c r="C135" s="3"/>
      <c r="D135" s="2"/>
      <c r="E135" s="25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0"/>
      <c r="C136" s="3"/>
      <c r="D136" s="2"/>
      <c r="E136" s="25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0"/>
      <c r="C137" s="3"/>
      <c r="D137" s="2"/>
      <c r="E137" s="25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0"/>
      <c r="C138" s="3"/>
      <c r="D138" s="2"/>
      <c r="E138" s="25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0"/>
      <c r="C139" s="3"/>
      <c r="D139" s="2"/>
      <c r="E139" s="25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0"/>
      <c r="C140" s="3"/>
      <c r="D140" s="2"/>
      <c r="E140" s="25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0"/>
      <c r="C141" s="3"/>
      <c r="D141" s="2"/>
      <c r="E141" s="25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0"/>
      <c r="C142" s="3"/>
      <c r="D142" s="2"/>
      <c r="E142" s="25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0"/>
      <c r="C143" s="3"/>
      <c r="D143" s="2"/>
      <c r="E143" s="25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0"/>
      <c r="C144" s="3"/>
      <c r="D144" s="2"/>
      <c r="E144" s="25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0"/>
      <c r="C145" s="3"/>
      <c r="D145" s="2"/>
      <c r="E145" s="25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0"/>
      <c r="C146" s="3"/>
      <c r="D146" s="2"/>
      <c r="E146" s="25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0"/>
      <c r="C147" s="3"/>
      <c r="D147" s="2"/>
      <c r="E147" s="25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0"/>
      <c r="C148" s="3"/>
      <c r="D148" s="2"/>
      <c r="E148" s="25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0"/>
      <c r="C149" s="3"/>
      <c r="D149" s="2"/>
      <c r="E149" s="25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0"/>
      <c r="C150" s="3"/>
      <c r="D150" s="2"/>
      <c r="E150" s="25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0"/>
      <c r="C151" s="3"/>
      <c r="D151" s="2"/>
      <c r="E151" s="25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0"/>
      <c r="C152" s="3"/>
      <c r="D152" s="2"/>
      <c r="E152" s="25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0"/>
      <c r="C153" s="3"/>
      <c r="D153" s="2"/>
      <c r="E153" s="25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0"/>
      <c r="C154" s="3"/>
      <c r="D154" s="2"/>
      <c r="E154" s="25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0"/>
      <c r="C155" s="3"/>
      <c r="D155" s="2"/>
      <c r="E155" s="25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0"/>
      <c r="C156" s="3"/>
      <c r="D156" s="2"/>
      <c r="E156" s="25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0"/>
      <c r="C157" s="3"/>
      <c r="D157" s="2"/>
      <c r="E157" s="25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0"/>
      <c r="C158" s="3"/>
      <c r="D158" s="2"/>
      <c r="E158" s="25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0"/>
      <c r="C159" s="3"/>
      <c r="D159" s="2"/>
      <c r="E159" s="25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0"/>
      <c r="C160" s="3"/>
      <c r="D160" s="2"/>
      <c r="E160" s="25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0"/>
      <c r="C161" s="3"/>
      <c r="D161" s="2"/>
      <c r="E161" s="25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0"/>
      <c r="C162" s="3"/>
      <c r="D162" s="2"/>
      <c r="E162" s="25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0"/>
      <c r="C163" s="3"/>
      <c r="D163" s="2"/>
      <c r="E163" s="25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0"/>
      <c r="C164" s="3"/>
      <c r="D164" s="2"/>
      <c r="E164" s="25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0"/>
      <c r="C165" s="3"/>
      <c r="D165" s="2"/>
      <c r="E165" s="25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0"/>
      <c r="C166" s="3"/>
      <c r="D166" s="2"/>
      <c r="E166" s="25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0"/>
      <c r="C167" s="3"/>
      <c r="D167" s="2"/>
      <c r="E167" s="25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0"/>
      <c r="C168" s="3"/>
      <c r="D168" s="2"/>
      <c r="E168" s="25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0"/>
      <c r="C169" s="3"/>
      <c r="D169" s="2"/>
      <c r="E169" s="25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0"/>
      <c r="C170" s="3"/>
      <c r="D170" s="2"/>
      <c r="E170" s="25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0"/>
      <c r="C171" s="3"/>
      <c r="D171" s="2"/>
      <c r="E171" s="25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0"/>
      <c r="C172" s="3"/>
      <c r="D172" s="2"/>
      <c r="E172" s="25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0"/>
      <c r="C173" s="3"/>
      <c r="D173" s="2"/>
      <c r="E173" s="25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0"/>
      <c r="C174" s="3"/>
      <c r="D174" s="2"/>
      <c r="E174" s="25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0"/>
      <c r="C175" s="3"/>
      <c r="D175" s="2"/>
      <c r="E175" s="25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0"/>
      <c r="C176" s="3"/>
      <c r="D176" s="2"/>
      <c r="E176" s="25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0"/>
      <c r="C177" s="3"/>
      <c r="D177" s="2"/>
      <c r="E177" s="25"/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0"/>
      <c r="C178" s="3"/>
      <c r="D178" s="2"/>
      <c r="E178" s="25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0"/>
      <c r="C179" s="3"/>
      <c r="D179" s="2"/>
      <c r="E179" s="25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0"/>
      <c r="C180" s="3"/>
      <c r="D180" s="2"/>
      <c r="E180" s="25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0"/>
      <c r="C181" s="3"/>
      <c r="D181" s="2"/>
      <c r="E181" s="25"/>
      <c r="F181" s="2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0"/>
      <c r="C182" s="3"/>
      <c r="D182" s="2"/>
      <c r="E182" s="25"/>
      <c r="F182" s="2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0"/>
      <c r="C183" s="3"/>
      <c r="D183" s="2"/>
      <c r="E183" s="25"/>
      <c r="F183" s="2"/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0"/>
      <c r="C184" s="3"/>
      <c r="D184" s="2"/>
      <c r="E184" s="25"/>
      <c r="F184" s="2"/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0"/>
      <c r="C185" s="3"/>
      <c r="D185" s="2"/>
      <c r="E185" s="25"/>
      <c r="F185" s="2"/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0"/>
      <c r="C186" s="3"/>
      <c r="D186" s="2"/>
      <c r="E186" s="25"/>
      <c r="F186" s="2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0"/>
      <c r="C187" s="3"/>
      <c r="D187" s="2"/>
      <c r="E187" s="25"/>
      <c r="F187" s="2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0"/>
      <c r="C188" s="3"/>
      <c r="D188" s="2"/>
      <c r="E188" s="25"/>
      <c r="F188" s="2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0"/>
      <c r="C189" s="3"/>
      <c r="D189" s="2"/>
      <c r="E189" s="25"/>
      <c r="F189" s="2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0"/>
      <c r="C190" s="3"/>
      <c r="D190" s="2"/>
      <c r="E190" s="25"/>
      <c r="F190" s="2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0"/>
      <c r="C191" s="3"/>
      <c r="D191" s="2"/>
      <c r="E191" s="25"/>
      <c r="F191" s="2"/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0"/>
      <c r="C192" s="3"/>
      <c r="D192" s="2"/>
      <c r="E192" s="25"/>
      <c r="F192" s="2"/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0"/>
      <c r="C193" s="3"/>
      <c r="D193" s="2"/>
      <c r="E193" s="25"/>
      <c r="F193" s="2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0"/>
      <c r="C194" s="3"/>
      <c r="D194" s="2"/>
      <c r="E194" s="25"/>
      <c r="F194" s="2"/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0"/>
      <c r="C195" s="3"/>
      <c r="D195" s="2"/>
      <c r="E195" s="25"/>
      <c r="F195" s="2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0"/>
      <c r="C196" s="3"/>
      <c r="D196" s="2"/>
      <c r="E196" s="25"/>
      <c r="F196" s="2"/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0"/>
      <c r="C197" s="3"/>
      <c r="D197" s="2"/>
      <c r="E197" s="25"/>
      <c r="F197" s="2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0"/>
      <c r="C198" s="3"/>
      <c r="D198" s="2"/>
      <c r="E198" s="25"/>
      <c r="F198" s="2"/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0"/>
      <c r="C199" s="3"/>
      <c r="D199" s="2"/>
      <c r="E199" s="25"/>
      <c r="F199" s="2"/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0"/>
      <c r="C200" s="3"/>
      <c r="D200" s="2"/>
      <c r="E200" s="25"/>
      <c r="F200" s="2"/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0"/>
      <c r="C201" s="3"/>
      <c r="D201" s="2"/>
      <c r="E201" s="25"/>
      <c r="F201" s="2"/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0"/>
      <c r="C202" s="3"/>
      <c r="D202" s="2"/>
      <c r="E202" s="25"/>
      <c r="F202" s="2"/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0"/>
      <c r="C203" s="3"/>
      <c r="D203" s="2"/>
      <c r="E203" s="25"/>
      <c r="F203" s="2"/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0"/>
      <c r="C204" s="3"/>
      <c r="D204" s="2"/>
      <c r="E204" s="25"/>
      <c r="F204" s="2"/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0"/>
      <c r="C205" s="3"/>
      <c r="D205" s="2"/>
      <c r="E205" s="25"/>
      <c r="F205" s="2"/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0"/>
      <c r="C206" s="3"/>
      <c r="D206" s="2"/>
      <c r="E206" s="25"/>
      <c r="F206" s="2"/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0"/>
      <c r="C207" s="3"/>
      <c r="D207" s="2"/>
      <c r="E207" s="25"/>
      <c r="F207" s="2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0"/>
      <c r="C208" s="3"/>
      <c r="D208" s="2"/>
      <c r="E208" s="25"/>
      <c r="F208" s="2"/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0"/>
      <c r="C209" s="3"/>
      <c r="D209" s="2"/>
      <c r="E209" s="25"/>
      <c r="F209" s="2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0"/>
      <c r="C210" s="3"/>
      <c r="D210" s="2"/>
      <c r="E210" s="25"/>
      <c r="F210" s="2"/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0"/>
      <c r="C211" s="3"/>
      <c r="D211" s="2"/>
      <c r="E211" s="25"/>
      <c r="F211" s="2"/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0"/>
      <c r="C212" s="3"/>
      <c r="D212" s="2"/>
      <c r="E212" s="25"/>
      <c r="F212" s="2"/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0"/>
      <c r="C213" s="3"/>
      <c r="D213" s="2"/>
      <c r="E213" s="25"/>
      <c r="F213" s="2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0"/>
      <c r="C214" s="3"/>
      <c r="D214" s="2"/>
      <c r="E214" s="25"/>
      <c r="F214" s="2"/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0"/>
      <c r="C215" s="3"/>
      <c r="D215" s="2"/>
      <c r="E215" s="25"/>
      <c r="F215" s="2"/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0"/>
      <c r="C216" s="3"/>
      <c r="D216" s="2"/>
      <c r="E216" s="25"/>
      <c r="F216" s="2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0"/>
      <c r="C217" s="3"/>
      <c r="D217" s="2"/>
      <c r="E217" s="25"/>
      <c r="F217" s="2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0"/>
      <c r="C218" s="3"/>
      <c r="D218" s="2"/>
      <c r="E218" s="25"/>
      <c r="F218" s="2"/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0"/>
      <c r="C219" s="3"/>
      <c r="D219" s="2"/>
      <c r="E219" s="25"/>
      <c r="F219" s="2"/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0"/>
      <c r="C220" s="3"/>
      <c r="D220" s="2"/>
      <c r="E220" s="25"/>
      <c r="F220" s="2"/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0"/>
      <c r="C221" s="3"/>
      <c r="D221" s="2"/>
      <c r="E221" s="25"/>
      <c r="F221" s="2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0"/>
      <c r="C222" s="3"/>
      <c r="D222" s="2"/>
      <c r="E222" s="25"/>
      <c r="F222" s="2"/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0"/>
      <c r="C223" s="3"/>
      <c r="D223" s="2"/>
      <c r="E223" s="25"/>
      <c r="F223" s="2"/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0"/>
      <c r="C224" s="3"/>
      <c r="D224" s="2"/>
      <c r="E224" s="25"/>
      <c r="F224" s="2"/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0"/>
      <c r="C225" s="3"/>
      <c r="D225" s="2"/>
      <c r="E225" s="25"/>
      <c r="F225" s="2"/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0"/>
      <c r="C226" s="3"/>
      <c r="D226" s="2"/>
      <c r="E226" s="25"/>
      <c r="F226" s="2"/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0"/>
      <c r="C227" s="3"/>
      <c r="D227" s="2"/>
      <c r="E227" s="25"/>
      <c r="F227" s="2"/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0"/>
      <c r="C228" s="3"/>
      <c r="D228" s="2"/>
      <c r="E228" s="25"/>
      <c r="F228" s="2"/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0"/>
      <c r="C229" s="3"/>
      <c r="D229" s="2"/>
      <c r="E229" s="25"/>
      <c r="F229" s="2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0"/>
      <c r="C230" s="3"/>
      <c r="D230" s="2"/>
      <c r="E230" s="25"/>
      <c r="F230" s="2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0"/>
      <c r="C231" s="3"/>
      <c r="D231" s="2"/>
      <c r="E231" s="25"/>
      <c r="F231" s="2"/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0"/>
      <c r="C232" s="3"/>
      <c r="D232" s="2"/>
      <c r="E232" s="25"/>
      <c r="F232" s="2"/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0"/>
      <c r="C233" s="3"/>
      <c r="D233" s="2"/>
      <c r="E233" s="25"/>
      <c r="F233" s="2"/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0"/>
      <c r="C234" s="3"/>
      <c r="D234" s="2"/>
      <c r="E234" s="25"/>
      <c r="F234" s="2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0"/>
      <c r="C235" s="3"/>
      <c r="D235" s="2"/>
      <c r="E235" s="25"/>
      <c r="F235" s="2"/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0"/>
      <c r="C236" s="3"/>
      <c r="D236" s="2"/>
      <c r="E236" s="25"/>
      <c r="F236" s="2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0"/>
      <c r="C237" s="3"/>
      <c r="D237" s="2"/>
      <c r="E237" s="25"/>
      <c r="F237" s="2"/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0"/>
      <c r="C238" s="3"/>
      <c r="D238" s="2"/>
      <c r="E238" s="25"/>
      <c r="F238" s="2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0"/>
      <c r="C239" s="3"/>
      <c r="D239" s="2"/>
      <c r="E239" s="25"/>
      <c r="F239" s="2"/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0"/>
      <c r="C240" s="3"/>
      <c r="D240" s="2"/>
      <c r="E240" s="25"/>
      <c r="F240" s="2"/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0"/>
      <c r="C241" s="3"/>
      <c r="D241" s="2"/>
      <c r="E241" s="25"/>
      <c r="F241" s="2"/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0"/>
      <c r="C242" s="3"/>
      <c r="D242" s="2"/>
      <c r="E242" s="25"/>
      <c r="F242" s="2"/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0"/>
      <c r="C243" s="3"/>
      <c r="D243" s="2"/>
      <c r="E243" s="25"/>
      <c r="F243" s="2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0"/>
      <c r="C244" s="3"/>
      <c r="D244" s="2"/>
      <c r="E244" s="25"/>
      <c r="F244" s="2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0"/>
      <c r="C245" s="3"/>
      <c r="D245" s="2"/>
      <c r="E245" s="25"/>
      <c r="F245" s="2"/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0"/>
      <c r="C246" s="3"/>
      <c r="D246" s="2"/>
      <c r="E246" s="25"/>
      <c r="F246" s="2"/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0"/>
      <c r="C247" s="3"/>
      <c r="D247" s="2"/>
      <c r="E247" s="25"/>
      <c r="F247" s="2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0"/>
      <c r="C248" s="3"/>
      <c r="D248" s="2"/>
      <c r="E248" s="25"/>
      <c r="F248" s="2"/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0"/>
      <c r="C249" s="3"/>
      <c r="D249" s="2"/>
      <c r="E249" s="25"/>
      <c r="F249" s="2"/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0"/>
      <c r="C250" s="3"/>
      <c r="D250" s="2"/>
      <c r="E250" s="25"/>
      <c r="F250" s="2"/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0"/>
      <c r="C251" s="3"/>
      <c r="D251" s="2"/>
      <c r="E251" s="25"/>
      <c r="F251" s="2"/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0"/>
      <c r="C252" s="3"/>
      <c r="D252" s="2"/>
      <c r="E252" s="25"/>
      <c r="F252" s="2"/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0"/>
      <c r="C253" s="3"/>
      <c r="D253" s="2"/>
      <c r="E253" s="25"/>
      <c r="F253" s="2"/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0"/>
      <c r="C254" s="3"/>
      <c r="D254" s="2"/>
      <c r="E254" s="25"/>
      <c r="F254" s="2"/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0"/>
      <c r="C255" s="3"/>
      <c r="D255" s="2"/>
      <c r="E255" s="25"/>
      <c r="F255" s="2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0"/>
      <c r="C256" s="3"/>
      <c r="D256" s="2"/>
      <c r="E256" s="25"/>
      <c r="F256" s="2"/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10"/>
      <c r="C257" s="3"/>
      <c r="D257" s="2"/>
      <c r="E257" s="25"/>
      <c r="F257" s="2"/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10"/>
      <c r="C258" s="3"/>
      <c r="D258" s="2"/>
      <c r="E258" s="25"/>
      <c r="F258" s="2"/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10"/>
      <c r="C259" s="3"/>
      <c r="D259" s="2"/>
      <c r="E259" s="25"/>
      <c r="F259" s="2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10"/>
      <c r="C260" s="3"/>
      <c r="D260" s="2"/>
      <c r="E260" s="25"/>
      <c r="F260" s="2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10"/>
      <c r="C261" s="3"/>
      <c r="D261" s="2"/>
      <c r="E261" s="25"/>
      <c r="F261" s="2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10"/>
      <c r="C262" s="3"/>
      <c r="D262" s="2"/>
      <c r="E262" s="25"/>
      <c r="F262" s="2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10"/>
      <c r="C263" s="3"/>
      <c r="D263" s="2"/>
      <c r="E263" s="25"/>
      <c r="F263" s="2"/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10"/>
      <c r="C264" s="3"/>
      <c r="D264" s="2"/>
      <c r="E264" s="25"/>
      <c r="F264" s="2"/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10"/>
      <c r="C265" s="3"/>
      <c r="D265" s="2"/>
      <c r="E265" s="25"/>
      <c r="F265" s="2"/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10"/>
      <c r="C266" s="3"/>
      <c r="D266" s="2"/>
      <c r="E266" s="25"/>
      <c r="F266" s="2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10"/>
      <c r="C267" s="3"/>
      <c r="D267" s="2"/>
      <c r="E267" s="25"/>
      <c r="F267" s="2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10"/>
      <c r="C268" s="3"/>
      <c r="D268" s="2"/>
      <c r="E268" s="25"/>
      <c r="F268" s="2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10"/>
      <c r="C269" s="3"/>
      <c r="D269" s="2"/>
      <c r="E269" s="25"/>
      <c r="F269" s="2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10"/>
      <c r="C270" s="3"/>
      <c r="D270" s="2"/>
      <c r="E270" s="25"/>
      <c r="F270" s="2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10"/>
      <c r="C271" s="3"/>
      <c r="D271" s="2"/>
      <c r="E271" s="25"/>
      <c r="F271" s="2"/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10"/>
      <c r="C272" s="3"/>
      <c r="D272" s="2"/>
      <c r="E272" s="25"/>
      <c r="F272" s="2"/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10"/>
      <c r="C273" s="3"/>
      <c r="D273" s="2"/>
      <c r="E273" s="25"/>
      <c r="F273" s="2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10"/>
      <c r="C274" s="3"/>
      <c r="D274" s="2"/>
      <c r="E274" s="25"/>
      <c r="F274" s="2"/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10"/>
      <c r="C275" s="3"/>
      <c r="D275" s="2"/>
      <c r="E275" s="25"/>
      <c r="F275" s="2"/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10"/>
      <c r="C276" s="3"/>
      <c r="D276" s="2"/>
      <c r="E276" s="25"/>
      <c r="F276" s="2"/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10"/>
      <c r="C277" s="3"/>
      <c r="D277" s="2"/>
      <c r="E277" s="25"/>
      <c r="F277" s="2"/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10"/>
      <c r="C278" s="3"/>
      <c r="D278" s="2"/>
      <c r="E278" s="25"/>
      <c r="F278" s="2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10"/>
      <c r="C279" s="3"/>
      <c r="D279" s="2"/>
      <c r="E279" s="25"/>
      <c r="F279" s="2"/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10"/>
      <c r="C280" s="3"/>
      <c r="D280" s="2"/>
      <c r="E280" s="25"/>
      <c r="F280" s="2"/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10"/>
      <c r="C281" s="3"/>
      <c r="D281" s="2"/>
      <c r="E281" s="25"/>
      <c r="F281" s="2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10"/>
      <c r="C282" s="3"/>
      <c r="D282" s="2"/>
      <c r="E282" s="25"/>
      <c r="F282" s="2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10"/>
      <c r="C283" s="3"/>
      <c r="D283" s="2"/>
      <c r="E283" s="25"/>
      <c r="F283" s="2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10"/>
      <c r="C284" s="3"/>
      <c r="D284" s="2"/>
      <c r="E284" s="25"/>
      <c r="F284" s="2"/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10"/>
      <c r="C285" s="3"/>
      <c r="D285" s="2"/>
      <c r="E285" s="25"/>
      <c r="F285" s="2"/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10"/>
      <c r="C286" s="3"/>
      <c r="D286" s="2"/>
      <c r="E286" s="25"/>
      <c r="F286" s="2"/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10"/>
      <c r="C287" s="3"/>
      <c r="D287" s="2"/>
      <c r="E287" s="25"/>
      <c r="F287" s="2"/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10"/>
      <c r="C288" s="3"/>
      <c r="D288" s="2"/>
      <c r="E288" s="25"/>
      <c r="F288" s="2"/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10"/>
      <c r="C289" s="3"/>
      <c r="D289" s="2"/>
      <c r="E289" s="25"/>
      <c r="F289" s="2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10"/>
      <c r="C290" s="3"/>
      <c r="D290" s="2"/>
      <c r="E290" s="25"/>
      <c r="F290" s="2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10"/>
      <c r="C291" s="3"/>
      <c r="D291" s="2"/>
      <c r="E291" s="25"/>
      <c r="F291" s="2"/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10"/>
      <c r="C292" s="3"/>
      <c r="D292" s="2"/>
      <c r="E292" s="25"/>
      <c r="F292" s="2"/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10"/>
      <c r="C293" s="3"/>
      <c r="D293" s="2"/>
      <c r="E293" s="25"/>
      <c r="F293" s="2"/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10"/>
      <c r="C294" s="3"/>
      <c r="D294" s="2"/>
      <c r="E294" s="25"/>
      <c r="F294" s="2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10"/>
      <c r="C295" s="3"/>
      <c r="D295" s="2"/>
      <c r="E295" s="25"/>
      <c r="F295" s="2"/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10"/>
      <c r="C296" s="3"/>
      <c r="D296" s="2"/>
      <c r="E296" s="25"/>
      <c r="F296" s="2"/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10"/>
      <c r="C297" s="3"/>
      <c r="D297" s="2"/>
      <c r="E297" s="25"/>
      <c r="F297" s="2"/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10"/>
      <c r="C298" s="3"/>
      <c r="D298" s="2"/>
      <c r="E298" s="25"/>
      <c r="F298" s="2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10"/>
      <c r="C299" s="3"/>
      <c r="D299" s="2"/>
      <c r="E299" s="25"/>
      <c r="F299" s="2"/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10"/>
      <c r="C300" s="3"/>
      <c r="D300" s="2"/>
      <c r="E300" s="25"/>
      <c r="F300" s="2"/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10"/>
      <c r="C301" s="3"/>
      <c r="D301" s="2"/>
      <c r="E301" s="25"/>
      <c r="F301" s="2"/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10"/>
      <c r="C302" s="3"/>
      <c r="D302" s="2"/>
      <c r="E302" s="25"/>
      <c r="F302" s="2"/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10"/>
      <c r="C303" s="3"/>
      <c r="D303" s="2"/>
      <c r="E303" s="25"/>
      <c r="F303" s="2"/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10"/>
      <c r="C304" s="3"/>
      <c r="D304" s="2"/>
      <c r="E304" s="25"/>
      <c r="F304" s="2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10"/>
      <c r="C305" s="3"/>
      <c r="D305" s="2"/>
      <c r="E305" s="25"/>
      <c r="F305" s="2"/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10"/>
      <c r="C306" s="3"/>
      <c r="D306" s="2"/>
      <c r="E306" s="25"/>
      <c r="F306" s="2"/>
      <c r="G306" s="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10"/>
      <c r="C307" s="3"/>
      <c r="D307" s="2"/>
      <c r="E307" s="25"/>
      <c r="F307" s="2"/>
      <c r="G307" s="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10"/>
      <c r="C308" s="3"/>
      <c r="D308" s="2"/>
      <c r="E308" s="25"/>
      <c r="F308" s="2"/>
      <c r="G308" s="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10"/>
      <c r="C309" s="3"/>
      <c r="D309" s="2"/>
      <c r="E309" s="25"/>
      <c r="F309" s="2"/>
      <c r="G309" s="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10"/>
      <c r="C310" s="3"/>
      <c r="D310" s="2"/>
      <c r="E310" s="25"/>
      <c r="F310" s="2"/>
      <c r="G310" s="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10"/>
      <c r="C311" s="3"/>
      <c r="D311" s="2"/>
      <c r="E311" s="25"/>
      <c r="F311" s="2"/>
      <c r="G311" s="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10"/>
      <c r="C312" s="3"/>
      <c r="D312" s="2"/>
      <c r="E312" s="25"/>
      <c r="F312" s="2"/>
      <c r="G312" s="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10"/>
      <c r="C313" s="3"/>
      <c r="D313" s="2"/>
      <c r="E313" s="25"/>
      <c r="F313" s="2"/>
      <c r="G313" s="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10"/>
      <c r="C314" s="3"/>
      <c r="D314" s="2"/>
      <c r="E314" s="25"/>
      <c r="F314" s="2"/>
      <c r="G314" s="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10"/>
      <c r="C315" s="3"/>
      <c r="D315" s="2"/>
      <c r="E315" s="25"/>
      <c r="F315" s="2"/>
      <c r="G315" s="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10"/>
      <c r="C316" s="3"/>
      <c r="D316" s="2"/>
      <c r="E316" s="25"/>
      <c r="F316" s="2"/>
      <c r="G316" s="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10"/>
      <c r="C317" s="3"/>
      <c r="D317" s="2"/>
      <c r="E317" s="25"/>
      <c r="F317" s="2"/>
      <c r="G317" s="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10"/>
      <c r="C318" s="3"/>
      <c r="D318" s="2"/>
      <c r="E318" s="25"/>
      <c r="F318" s="2"/>
      <c r="G318" s="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10"/>
      <c r="C319" s="3"/>
      <c r="D319" s="2"/>
      <c r="E319" s="25"/>
      <c r="F319" s="2"/>
      <c r="G319" s="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10"/>
      <c r="C320" s="3"/>
      <c r="D320" s="2"/>
      <c r="E320" s="25"/>
      <c r="F320" s="2"/>
      <c r="G320" s="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10"/>
      <c r="C321" s="3"/>
      <c r="D321" s="2"/>
      <c r="E321" s="25"/>
      <c r="F321" s="2"/>
      <c r="G321" s="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10"/>
      <c r="C322" s="3"/>
      <c r="D322" s="2"/>
      <c r="E322" s="25"/>
      <c r="F322" s="2"/>
      <c r="G322" s="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10"/>
      <c r="C323" s="3"/>
      <c r="D323" s="2"/>
      <c r="E323" s="25"/>
      <c r="F323" s="2"/>
      <c r="G323" s="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10"/>
      <c r="C324" s="3"/>
      <c r="D324" s="2"/>
      <c r="E324" s="25"/>
      <c r="F324" s="2"/>
      <c r="G324" s="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10"/>
      <c r="C325" s="3"/>
      <c r="D325" s="2"/>
      <c r="E325" s="25"/>
      <c r="F325" s="2"/>
      <c r="G325" s="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10"/>
      <c r="C326" s="3"/>
      <c r="D326" s="2"/>
      <c r="E326" s="25"/>
      <c r="F326" s="2"/>
      <c r="G326" s="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10"/>
      <c r="C327" s="3"/>
      <c r="D327" s="2"/>
      <c r="E327" s="25"/>
      <c r="F327" s="2"/>
      <c r="G327" s="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10"/>
      <c r="C328" s="3"/>
      <c r="D328" s="2"/>
      <c r="E328" s="25"/>
      <c r="F328" s="2"/>
      <c r="G328" s="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10"/>
      <c r="C329" s="3"/>
      <c r="D329" s="2"/>
      <c r="E329" s="25"/>
      <c r="F329" s="2"/>
      <c r="G329" s="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10"/>
      <c r="C330" s="3"/>
      <c r="D330" s="2"/>
      <c r="E330" s="25"/>
      <c r="F330" s="2"/>
      <c r="G330" s="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10"/>
      <c r="C331" s="3"/>
      <c r="D331" s="2"/>
      <c r="E331" s="25"/>
      <c r="F331" s="2"/>
      <c r="G331" s="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10"/>
      <c r="C332" s="3"/>
      <c r="D332" s="2"/>
      <c r="E332" s="25"/>
      <c r="F332" s="2"/>
      <c r="G332" s="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10"/>
      <c r="C333" s="3"/>
      <c r="D333" s="2"/>
      <c r="E333" s="25"/>
      <c r="F333" s="2"/>
      <c r="G333" s="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10"/>
      <c r="C334" s="3"/>
      <c r="D334" s="2"/>
      <c r="E334" s="25"/>
      <c r="F334" s="2"/>
      <c r="G334" s="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10"/>
      <c r="C335" s="3"/>
      <c r="D335" s="2"/>
      <c r="E335" s="25"/>
      <c r="F335" s="2"/>
      <c r="G335" s="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10"/>
      <c r="C336" s="3"/>
      <c r="D336" s="2"/>
      <c r="E336" s="25"/>
      <c r="F336" s="2"/>
      <c r="G336" s="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10"/>
      <c r="C337" s="3"/>
      <c r="D337" s="2"/>
      <c r="E337" s="25"/>
      <c r="F337" s="2"/>
      <c r="G337" s="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10"/>
      <c r="C338" s="3"/>
      <c r="D338" s="2"/>
      <c r="E338" s="25"/>
      <c r="F338" s="2"/>
      <c r="G338" s="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10"/>
      <c r="C339" s="3"/>
      <c r="D339" s="2"/>
      <c r="E339" s="25"/>
      <c r="F339" s="2"/>
      <c r="G339" s="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10"/>
      <c r="C340" s="3"/>
      <c r="D340" s="2"/>
      <c r="E340" s="25"/>
      <c r="F340" s="2"/>
      <c r="G340" s="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10"/>
      <c r="C341" s="3"/>
      <c r="D341" s="2"/>
      <c r="E341" s="25"/>
      <c r="F341" s="2"/>
      <c r="G341" s="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10"/>
      <c r="C342" s="3"/>
      <c r="D342" s="2"/>
      <c r="E342" s="25"/>
      <c r="F342" s="2"/>
      <c r="G342" s="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10"/>
      <c r="C343" s="3"/>
      <c r="D343" s="2"/>
      <c r="E343" s="25"/>
      <c r="F343" s="2"/>
      <c r="G343" s="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10"/>
      <c r="C344" s="3"/>
      <c r="D344" s="2"/>
      <c r="E344" s="25"/>
      <c r="F344" s="2"/>
      <c r="G344" s="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10"/>
      <c r="C345" s="3"/>
      <c r="D345" s="2"/>
      <c r="E345" s="25"/>
      <c r="F345" s="2"/>
      <c r="G345" s="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10"/>
      <c r="C346" s="3"/>
      <c r="D346" s="2"/>
      <c r="E346" s="25"/>
      <c r="F346" s="2"/>
      <c r="G346" s="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10"/>
      <c r="C347" s="3"/>
      <c r="D347" s="2"/>
      <c r="E347" s="25"/>
      <c r="F347" s="2"/>
      <c r="G347" s="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10"/>
      <c r="C348" s="3"/>
      <c r="D348" s="2"/>
      <c r="E348" s="25"/>
      <c r="F348" s="2"/>
      <c r="G348" s="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10"/>
      <c r="C349" s="3"/>
      <c r="D349" s="2"/>
      <c r="E349" s="25"/>
      <c r="F349" s="2"/>
      <c r="G349" s="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10"/>
      <c r="C350" s="3"/>
      <c r="D350" s="2"/>
      <c r="E350" s="25"/>
      <c r="F350" s="2"/>
      <c r="G350" s="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10"/>
      <c r="C351" s="3"/>
      <c r="D351" s="2"/>
      <c r="E351" s="25"/>
      <c r="F351" s="2"/>
      <c r="G351" s="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10"/>
      <c r="C352" s="3"/>
      <c r="D352" s="2"/>
      <c r="E352" s="25"/>
      <c r="F352" s="2"/>
      <c r="G352" s="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10"/>
      <c r="C353" s="3"/>
      <c r="D353" s="2"/>
      <c r="E353" s="25"/>
      <c r="F353" s="2"/>
      <c r="G353" s="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10"/>
      <c r="C354" s="3"/>
      <c r="D354" s="2"/>
      <c r="E354" s="25"/>
      <c r="F354" s="2"/>
      <c r="G354" s="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10"/>
      <c r="C355" s="3"/>
      <c r="D355" s="2"/>
      <c r="E355" s="25"/>
      <c r="F355" s="2"/>
      <c r="G355" s="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10"/>
      <c r="C356" s="3"/>
      <c r="D356" s="2"/>
      <c r="E356" s="25"/>
      <c r="F356" s="2"/>
      <c r="G356" s="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10"/>
      <c r="C357" s="3"/>
      <c r="D357" s="2"/>
      <c r="E357" s="25"/>
      <c r="F357" s="2"/>
      <c r="G357" s="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10"/>
      <c r="C358" s="3"/>
      <c r="D358" s="2"/>
      <c r="E358" s="25"/>
      <c r="F358" s="2"/>
      <c r="G358" s="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10"/>
      <c r="C359" s="3"/>
      <c r="D359" s="2"/>
      <c r="E359" s="25"/>
      <c r="F359" s="2"/>
      <c r="G359" s="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10"/>
      <c r="C360" s="3"/>
      <c r="D360" s="2"/>
      <c r="E360" s="25"/>
      <c r="F360" s="2"/>
      <c r="G360" s="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10"/>
      <c r="C361" s="3"/>
      <c r="D361" s="2"/>
      <c r="E361" s="25"/>
      <c r="F361" s="2"/>
      <c r="G361" s="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10"/>
      <c r="C362" s="3"/>
      <c r="D362" s="2"/>
      <c r="E362" s="25"/>
      <c r="F362" s="2"/>
      <c r="G362" s="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10"/>
      <c r="C363" s="3"/>
      <c r="D363" s="2"/>
      <c r="E363" s="25"/>
      <c r="F363" s="2"/>
      <c r="G363" s="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10"/>
      <c r="C364" s="3"/>
      <c r="D364" s="2"/>
      <c r="E364" s="25"/>
      <c r="F364" s="2"/>
      <c r="G364" s="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10"/>
      <c r="C365" s="3"/>
      <c r="D365" s="2"/>
      <c r="E365" s="25"/>
      <c r="F365" s="2"/>
      <c r="G365" s="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10"/>
      <c r="C366" s="3"/>
      <c r="D366" s="2"/>
      <c r="E366" s="25"/>
      <c r="F366" s="2"/>
      <c r="G366" s="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10"/>
      <c r="C367" s="3"/>
      <c r="D367" s="2"/>
      <c r="E367" s="25"/>
      <c r="F367" s="2"/>
      <c r="G367" s="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10"/>
      <c r="C368" s="3"/>
      <c r="D368" s="2"/>
      <c r="E368" s="25"/>
      <c r="F368" s="2"/>
      <c r="G368" s="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10"/>
      <c r="C369" s="3"/>
      <c r="D369" s="2"/>
      <c r="E369" s="25"/>
      <c r="F369" s="2"/>
      <c r="G369" s="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10"/>
      <c r="C370" s="3"/>
      <c r="D370" s="2"/>
      <c r="E370" s="25"/>
      <c r="F370" s="2"/>
      <c r="G370" s="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10"/>
      <c r="C371" s="3"/>
      <c r="D371" s="2"/>
      <c r="E371" s="25"/>
      <c r="F371" s="2"/>
      <c r="G371" s="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10"/>
      <c r="C372" s="3"/>
      <c r="D372" s="2"/>
      <c r="E372" s="25"/>
      <c r="F372" s="2"/>
      <c r="G372" s="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10"/>
      <c r="C373" s="3"/>
      <c r="D373" s="2"/>
      <c r="E373" s="25"/>
      <c r="F373" s="2"/>
      <c r="G373" s="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10"/>
      <c r="C374" s="3"/>
      <c r="D374" s="2"/>
      <c r="E374" s="25"/>
      <c r="F374" s="2"/>
      <c r="G374" s="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10"/>
      <c r="C375" s="3"/>
      <c r="D375" s="2"/>
      <c r="E375" s="25"/>
      <c r="F375" s="2"/>
      <c r="G375" s="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10"/>
      <c r="C376" s="3"/>
      <c r="D376" s="2"/>
      <c r="E376" s="25"/>
      <c r="F376" s="2"/>
      <c r="G376" s="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10"/>
      <c r="C377" s="3"/>
      <c r="D377" s="2"/>
      <c r="E377" s="25"/>
      <c r="F377" s="2"/>
      <c r="G377" s="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10"/>
      <c r="C378" s="3"/>
      <c r="D378" s="2"/>
      <c r="E378" s="25"/>
      <c r="F378" s="2"/>
      <c r="G378" s="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10"/>
      <c r="C379" s="3"/>
      <c r="D379" s="2"/>
      <c r="E379" s="25"/>
      <c r="F379" s="2"/>
      <c r="G379" s="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10"/>
      <c r="C380" s="3"/>
      <c r="D380" s="2"/>
      <c r="E380" s="25"/>
      <c r="F380" s="2"/>
      <c r="G380" s="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10"/>
      <c r="C381" s="3"/>
      <c r="D381" s="2"/>
      <c r="E381" s="25"/>
      <c r="F381" s="2"/>
      <c r="G381" s="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10"/>
      <c r="C382" s="3"/>
      <c r="D382" s="2"/>
      <c r="E382" s="25"/>
      <c r="F382" s="2"/>
      <c r="G382" s="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10"/>
      <c r="C383" s="3"/>
      <c r="D383" s="2"/>
      <c r="E383" s="25"/>
      <c r="F383" s="2"/>
      <c r="G383" s="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10"/>
      <c r="C384" s="3"/>
      <c r="D384" s="2"/>
      <c r="E384" s="25"/>
      <c r="F384" s="2"/>
      <c r="G384" s="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10"/>
      <c r="C385" s="3"/>
      <c r="D385" s="2"/>
      <c r="E385" s="25"/>
      <c r="F385" s="2"/>
      <c r="G385" s="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10"/>
      <c r="C386" s="3"/>
      <c r="D386" s="2"/>
      <c r="E386" s="25"/>
      <c r="F386" s="2"/>
      <c r="G386" s="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10"/>
      <c r="C387" s="3"/>
      <c r="D387" s="2"/>
      <c r="E387" s="25"/>
      <c r="F387" s="2"/>
      <c r="G387" s="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10"/>
      <c r="C388" s="3"/>
      <c r="D388" s="2"/>
      <c r="E388" s="25"/>
      <c r="F388" s="2"/>
      <c r="G388" s="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10"/>
      <c r="C389" s="3"/>
      <c r="D389" s="2"/>
      <c r="E389" s="25"/>
      <c r="F389" s="2"/>
      <c r="G389" s="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10"/>
      <c r="C390" s="3"/>
      <c r="D390" s="2"/>
      <c r="E390" s="25"/>
      <c r="F390" s="2"/>
      <c r="G390" s="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10"/>
      <c r="C391" s="3"/>
      <c r="D391" s="2"/>
      <c r="E391" s="25"/>
      <c r="F391" s="2"/>
      <c r="G391" s="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10"/>
      <c r="C392" s="3"/>
      <c r="D392" s="2"/>
      <c r="E392" s="25"/>
      <c r="F392" s="2"/>
      <c r="G392" s="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10"/>
      <c r="C393" s="3"/>
      <c r="D393" s="2"/>
      <c r="E393" s="25"/>
      <c r="F393" s="2"/>
      <c r="G393" s="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10"/>
      <c r="C394" s="3"/>
      <c r="D394" s="2"/>
      <c r="E394" s="25"/>
      <c r="F394" s="2"/>
      <c r="G394" s="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10"/>
      <c r="C395" s="3"/>
      <c r="D395" s="2"/>
      <c r="E395" s="25"/>
      <c r="F395" s="2"/>
      <c r="G395" s="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10"/>
      <c r="C396" s="3"/>
      <c r="D396" s="2"/>
      <c r="E396" s="25"/>
      <c r="F396" s="2"/>
      <c r="G396" s="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10"/>
      <c r="C397" s="3"/>
      <c r="D397" s="2"/>
      <c r="E397" s="25"/>
      <c r="F397" s="2"/>
      <c r="G397" s="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10"/>
      <c r="C398" s="3"/>
      <c r="D398" s="2"/>
      <c r="E398" s="25"/>
      <c r="F398" s="2"/>
      <c r="G398" s="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10"/>
      <c r="C399" s="3"/>
      <c r="D399" s="2"/>
      <c r="E399" s="25"/>
      <c r="F399" s="2"/>
      <c r="G399" s="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10"/>
      <c r="C400" s="3"/>
      <c r="D400" s="2"/>
      <c r="E400" s="25"/>
      <c r="F400" s="2"/>
      <c r="G400" s="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10"/>
      <c r="C401" s="3"/>
      <c r="D401" s="2"/>
      <c r="E401" s="25"/>
      <c r="F401" s="2"/>
      <c r="G401" s="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10"/>
      <c r="C402" s="3"/>
      <c r="D402" s="2"/>
      <c r="E402" s="25"/>
      <c r="F402" s="2"/>
      <c r="G402" s="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10"/>
      <c r="C403" s="3"/>
      <c r="D403" s="2"/>
      <c r="E403" s="25"/>
      <c r="F403" s="2"/>
      <c r="G403" s="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10"/>
      <c r="C404" s="3"/>
      <c r="D404" s="2"/>
      <c r="E404" s="25"/>
      <c r="F404" s="2"/>
      <c r="G404" s="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10"/>
      <c r="C405" s="3"/>
      <c r="D405" s="2"/>
      <c r="E405" s="25"/>
      <c r="F405" s="2"/>
      <c r="G405" s="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10"/>
      <c r="C406" s="3"/>
      <c r="D406" s="2"/>
      <c r="E406" s="25"/>
      <c r="F406" s="2"/>
      <c r="G406" s="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10"/>
      <c r="C407" s="3"/>
      <c r="D407" s="2"/>
      <c r="E407" s="25"/>
      <c r="F407" s="2"/>
      <c r="G407" s="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10"/>
      <c r="C408" s="3"/>
      <c r="D408" s="2"/>
      <c r="E408" s="25"/>
      <c r="F408" s="2"/>
      <c r="G408" s="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10"/>
      <c r="C409" s="3"/>
      <c r="D409" s="2"/>
      <c r="E409" s="25"/>
      <c r="F409" s="2"/>
      <c r="G409" s="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10"/>
      <c r="C410" s="3"/>
      <c r="D410" s="2"/>
      <c r="E410" s="25"/>
      <c r="F410" s="2"/>
      <c r="G410" s="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10"/>
      <c r="C411" s="3"/>
      <c r="D411" s="2"/>
      <c r="E411" s="25"/>
      <c r="F411" s="2"/>
      <c r="G411" s="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10"/>
      <c r="C412" s="3"/>
      <c r="D412" s="2"/>
      <c r="E412" s="25"/>
      <c r="F412" s="2"/>
      <c r="G412" s="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10"/>
      <c r="C413" s="3"/>
      <c r="D413" s="2"/>
      <c r="E413" s="25"/>
      <c r="F413" s="2"/>
      <c r="G413" s="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10"/>
      <c r="C414" s="3"/>
      <c r="D414" s="2"/>
      <c r="E414" s="25"/>
      <c r="F414" s="2"/>
      <c r="G414" s="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10"/>
      <c r="C415" s="3"/>
      <c r="D415" s="2"/>
      <c r="E415" s="25"/>
      <c r="F415" s="2"/>
      <c r="G415" s="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10"/>
      <c r="C416" s="3"/>
      <c r="D416" s="2"/>
      <c r="E416" s="25"/>
      <c r="F416" s="2"/>
      <c r="G416" s="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10"/>
      <c r="C417" s="3"/>
      <c r="D417" s="2"/>
      <c r="E417" s="25"/>
      <c r="F417" s="2"/>
      <c r="G417" s="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10"/>
      <c r="C418" s="3"/>
      <c r="D418" s="2"/>
      <c r="E418" s="25"/>
      <c r="F418" s="2"/>
      <c r="G418" s="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10"/>
      <c r="C419" s="3"/>
      <c r="D419" s="2"/>
      <c r="E419" s="25"/>
      <c r="F419" s="2"/>
      <c r="G419" s="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10"/>
      <c r="C420" s="3"/>
      <c r="D420" s="2"/>
      <c r="E420" s="25"/>
      <c r="F420" s="2"/>
      <c r="G420" s="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10"/>
      <c r="C421" s="3"/>
      <c r="D421" s="2"/>
      <c r="E421" s="25"/>
      <c r="F421" s="2"/>
      <c r="G421" s="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10"/>
      <c r="C422" s="3"/>
      <c r="D422" s="2"/>
      <c r="E422" s="25"/>
      <c r="F422" s="2"/>
      <c r="G422" s="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10"/>
      <c r="C423" s="3"/>
      <c r="D423" s="2"/>
      <c r="E423" s="25"/>
      <c r="F423" s="2"/>
      <c r="G423" s="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10"/>
      <c r="C424" s="3"/>
      <c r="D424" s="2"/>
      <c r="E424" s="25"/>
      <c r="F424" s="2"/>
      <c r="G424" s="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10"/>
      <c r="C425" s="3"/>
      <c r="D425" s="2"/>
      <c r="E425" s="25"/>
      <c r="F425" s="2"/>
      <c r="G425" s="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10"/>
      <c r="C426" s="3"/>
      <c r="D426" s="2"/>
      <c r="E426" s="25"/>
      <c r="F426" s="2"/>
      <c r="G426" s="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10"/>
      <c r="C427" s="3"/>
      <c r="D427" s="2"/>
      <c r="E427" s="25"/>
      <c r="F427" s="2"/>
      <c r="G427" s="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10"/>
      <c r="C428" s="3"/>
      <c r="D428" s="2"/>
      <c r="E428" s="25"/>
      <c r="F428" s="2"/>
      <c r="G428" s="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10"/>
      <c r="C429" s="3"/>
      <c r="D429" s="2"/>
      <c r="E429" s="25"/>
      <c r="F429" s="2"/>
      <c r="G429" s="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10"/>
      <c r="C430" s="3"/>
      <c r="D430" s="2"/>
      <c r="E430" s="25"/>
      <c r="F430" s="2"/>
      <c r="G430" s="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10"/>
      <c r="C431" s="3"/>
      <c r="D431" s="2"/>
      <c r="E431" s="25"/>
      <c r="F431" s="2"/>
      <c r="G431" s="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10"/>
      <c r="C432" s="3"/>
      <c r="D432" s="2"/>
      <c r="E432" s="25"/>
      <c r="F432" s="2"/>
      <c r="G432" s="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10"/>
      <c r="C433" s="3"/>
      <c r="D433" s="2"/>
      <c r="E433" s="25"/>
      <c r="F433" s="2"/>
      <c r="G433" s="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10"/>
      <c r="C434" s="3"/>
      <c r="D434" s="2"/>
      <c r="E434" s="25"/>
      <c r="F434" s="2"/>
      <c r="G434" s="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10"/>
      <c r="C435" s="3"/>
      <c r="D435" s="2"/>
      <c r="E435" s="25"/>
      <c r="F435" s="2"/>
      <c r="G435" s="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10"/>
      <c r="C436" s="3"/>
      <c r="D436" s="2"/>
      <c r="E436" s="25"/>
      <c r="F436" s="2"/>
      <c r="G436" s="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10"/>
      <c r="C437" s="3"/>
      <c r="D437" s="2"/>
      <c r="E437" s="25"/>
      <c r="F437" s="2"/>
      <c r="G437" s="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10"/>
      <c r="C438" s="3"/>
      <c r="D438" s="2"/>
      <c r="E438" s="25"/>
      <c r="F438" s="2"/>
      <c r="G438" s="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10"/>
      <c r="C439" s="3"/>
      <c r="D439" s="2"/>
      <c r="E439" s="25"/>
      <c r="F439" s="2"/>
      <c r="G439" s="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10"/>
      <c r="C440" s="3"/>
      <c r="D440" s="2"/>
      <c r="E440" s="25"/>
      <c r="F440" s="2"/>
      <c r="G440" s="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10"/>
      <c r="C441" s="3"/>
      <c r="D441" s="2"/>
      <c r="E441" s="25"/>
      <c r="F441" s="2"/>
      <c r="G441" s="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10"/>
      <c r="C442" s="3"/>
      <c r="D442" s="2"/>
      <c r="E442" s="25"/>
      <c r="F442" s="2"/>
      <c r="G442" s="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10"/>
      <c r="C443" s="3"/>
      <c r="D443" s="2"/>
      <c r="E443" s="25"/>
      <c r="F443" s="2"/>
      <c r="G443" s="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10"/>
      <c r="C444" s="3"/>
      <c r="D444" s="2"/>
      <c r="E444" s="25"/>
      <c r="F444" s="2"/>
      <c r="G444" s="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10"/>
      <c r="C445" s="3"/>
      <c r="D445" s="2"/>
      <c r="E445" s="25"/>
      <c r="F445" s="2"/>
      <c r="G445" s="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10"/>
      <c r="C446" s="3"/>
      <c r="D446" s="2"/>
      <c r="E446" s="25"/>
      <c r="F446" s="2"/>
      <c r="G446" s="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10"/>
      <c r="C447" s="3"/>
      <c r="D447" s="2"/>
      <c r="E447" s="25"/>
      <c r="F447" s="2"/>
      <c r="G447" s="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10"/>
      <c r="C448" s="3"/>
      <c r="D448" s="2"/>
      <c r="E448" s="25"/>
      <c r="F448" s="2"/>
      <c r="G448" s="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10"/>
      <c r="C449" s="3"/>
      <c r="D449" s="2"/>
      <c r="E449" s="25"/>
      <c r="F449" s="2"/>
      <c r="G449" s="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10"/>
      <c r="C450" s="3"/>
      <c r="D450" s="2"/>
      <c r="E450" s="25"/>
      <c r="F450" s="2"/>
      <c r="G450" s="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10"/>
      <c r="C451" s="3"/>
      <c r="D451" s="2"/>
      <c r="E451" s="25"/>
      <c r="F451" s="2"/>
      <c r="G451" s="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10"/>
      <c r="C452" s="3"/>
      <c r="D452" s="2"/>
      <c r="E452" s="25"/>
      <c r="F452" s="2"/>
      <c r="G452" s="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10"/>
      <c r="C453" s="3"/>
      <c r="D453" s="2"/>
      <c r="E453" s="25"/>
      <c r="F453" s="2"/>
      <c r="G453" s="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10"/>
      <c r="C454" s="3"/>
      <c r="D454" s="2"/>
      <c r="E454" s="25"/>
      <c r="F454" s="2"/>
      <c r="G454" s="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10"/>
      <c r="C455" s="3"/>
      <c r="D455" s="2"/>
      <c r="E455" s="25"/>
      <c r="F455" s="2"/>
      <c r="G455" s="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10"/>
      <c r="C456" s="3"/>
      <c r="D456" s="2"/>
      <c r="E456" s="25"/>
      <c r="F456" s="2"/>
      <c r="G456" s="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10"/>
      <c r="C457" s="3"/>
      <c r="D457" s="2"/>
      <c r="E457" s="25"/>
      <c r="F457" s="2"/>
      <c r="G457" s="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10"/>
      <c r="C458" s="3"/>
      <c r="D458" s="2"/>
      <c r="E458" s="25"/>
      <c r="F458" s="2"/>
      <c r="G458" s="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10"/>
      <c r="C459" s="3"/>
      <c r="D459" s="2"/>
      <c r="E459" s="25"/>
      <c r="F459" s="2"/>
      <c r="G459" s="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10"/>
      <c r="C460" s="3"/>
      <c r="D460" s="2"/>
      <c r="E460" s="25"/>
      <c r="F460" s="2"/>
      <c r="G460" s="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10"/>
      <c r="C461" s="3"/>
      <c r="D461" s="2"/>
      <c r="E461" s="25"/>
      <c r="F461" s="2"/>
      <c r="G461" s="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10"/>
      <c r="C462" s="3"/>
      <c r="D462" s="2"/>
      <c r="E462" s="25"/>
      <c r="F462" s="2"/>
      <c r="G462" s="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10"/>
      <c r="C463" s="3"/>
      <c r="D463" s="2"/>
      <c r="E463" s="25"/>
      <c r="F463" s="2"/>
      <c r="G463" s="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10"/>
      <c r="C464" s="3"/>
      <c r="D464" s="2"/>
      <c r="E464" s="25"/>
      <c r="F464" s="2"/>
      <c r="G464" s="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10"/>
      <c r="C465" s="3"/>
      <c r="D465" s="2"/>
      <c r="E465" s="25"/>
      <c r="F465" s="2"/>
      <c r="G465" s="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10"/>
      <c r="C466" s="3"/>
      <c r="D466" s="2"/>
      <c r="E466" s="25"/>
      <c r="F466" s="2"/>
      <c r="G466" s="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10"/>
      <c r="C467" s="3"/>
      <c r="D467" s="2"/>
      <c r="E467" s="25"/>
      <c r="F467" s="2"/>
      <c r="G467" s="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10"/>
      <c r="C468" s="3"/>
      <c r="D468" s="2"/>
      <c r="E468" s="25"/>
      <c r="F468" s="2"/>
      <c r="G468" s="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10"/>
      <c r="C469" s="3"/>
      <c r="D469" s="2"/>
      <c r="E469" s="25"/>
      <c r="F469" s="2"/>
      <c r="G469" s="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10"/>
      <c r="C470" s="3"/>
      <c r="D470" s="2"/>
      <c r="E470" s="25"/>
      <c r="F470" s="2"/>
      <c r="G470" s="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10"/>
      <c r="C471" s="3"/>
      <c r="D471" s="2"/>
      <c r="E471" s="25"/>
      <c r="F471" s="2"/>
      <c r="G471" s="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10"/>
      <c r="C472" s="3"/>
      <c r="D472" s="2"/>
      <c r="E472" s="25"/>
      <c r="F472" s="2"/>
      <c r="G472" s="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10"/>
      <c r="C473" s="3"/>
      <c r="D473" s="2"/>
      <c r="E473" s="25"/>
      <c r="F473" s="2"/>
      <c r="G473" s="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10"/>
      <c r="C474" s="3"/>
      <c r="D474" s="2"/>
      <c r="E474" s="25"/>
      <c r="F474" s="2"/>
      <c r="G474" s="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10"/>
      <c r="C475" s="3"/>
      <c r="D475" s="2"/>
      <c r="E475" s="25"/>
      <c r="F475" s="2"/>
      <c r="G475" s="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10"/>
      <c r="C476" s="3"/>
      <c r="D476" s="2"/>
      <c r="E476" s="25"/>
      <c r="F476" s="2"/>
      <c r="G476" s="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10"/>
      <c r="C477" s="3"/>
      <c r="D477" s="2"/>
      <c r="E477" s="25"/>
      <c r="F477" s="2"/>
      <c r="G477" s="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10"/>
      <c r="C478" s="3"/>
      <c r="D478" s="2"/>
      <c r="E478" s="25"/>
      <c r="F478" s="2"/>
      <c r="G478" s="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10"/>
      <c r="C479" s="3"/>
      <c r="D479" s="2"/>
      <c r="E479" s="25"/>
      <c r="F479" s="2"/>
      <c r="G479" s="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10"/>
      <c r="C480" s="3"/>
      <c r="D480" s="2"/>
      <c r="E480" s="25"/>
      <c r="F480" s="2"/>
      <c r="G480" s="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10"/>
      <c r="C481" s="3"/>
      <c r="D481" s="2"/>
      <c r="E481" s="25"/>
      <c r="F481" s="2"/>
      <c r="G481" s="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10"/>
      <c r="C482" s="3"/>
      <c r="D482" s="2"/>
      <c r="E482" s="25"/>
      <c r="F482" s="2"/>
      <c r="G482" s="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10"/>
      <c r="C483" s="3"/>
      <c r="D483" s="2"/>
      <c r="E483" s="25"/>
      <c r="F483" s="2"/>
      <c r="G483" s="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10"/>
      <c r="C484" s="3"/>
      <c r="D484" s="2"/>
      <c r="E484" s="25"/>
      <c r="F484" s="2"/>
      <c r="G484" s="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10"/>
      <c r="C485" s="3"/>
      <c r="D485" s="2"/>
      <c r="E485" s="25"/>
      <c r="F485" s="2"/>
      <c r="G485" s="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10"/>
      <c r="C486" s="3"/>
      <c r="D486" s="2"/>
      <c r="E486" s="25"/>
      <c r="F486" s="2"/>
      <c r="G486" s="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10"/>
      <c r="C487" s="3"/>
      <c r="D487" s="2"/>
      <c r="E487" s="25"/>
      <c r="F487" s="2"/>
      <c r="G487" s="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10"/>
      <c r="C488" s="3"/>
      <c r="D488" s="2"/>
      <c r="E488" s="25"/>
      <c r="F488" s="2"/>
      <c r="G488" s="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10"/>
      <c r="C489" s="3"/>
      <c r="D489" s="2"/>
      <c r="E489" s="25"/>
      <c r="F489" s="2"/>
      <c r="G489" s="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10"/>
      <c r="C490" s="3"/>
      <c r="D490" s="2"/>
      <c r="E490" s="25"/>
      <c r="F490" s="2"/>
      <c r="G490" s="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10"/>
      <c r="C491" s="3"/>
      <c r="D491" s="2"/>
      <c r="E491" s="25"/>
      <c r="F491" s="2"/>
      <c r="G491" s="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10"/>
      <c r="C492" s="3"/>
      <c r="D492" s="2"/>
      <c r="E492" s="25"/>
      <c r="F492" s="2"/>
      <c r="G492" s="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10"/>
      <c r="C493" s="3"/>
      <c r="D493" s="2"/>
      <c r="E493" s="25"/>
      <c r="F493" s="2"/>
      <c r="G493" s="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10"/>
      <c r="C494" s="3"/>
      <c r="D494" s="2"/>
      <c r="E494" s="25"/>
      <c r="F494" s="2"/>
      <c r="G494" s="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10"/>
      <c r="C495" s="3"/>
      <c r="D495" s="2"/>
      <c r="E495" s="25"/>
      <c r="F495" s="2"/>
      <c r="G495" s="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10"/>
      <c r="C496" s="3"/>
      <c r="D496" s="2"/>
      <c r="E496" s="25"/>
      <c r="F496" s="2"/>
      <c r="G496" s="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10"/>
      <c r="C497" s="3"/>
      <c r="D497" s="2"/>
      <c r="E497" s="25"/>
      <c r="F497" s="2"/>
      <c r="G497" s="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10"/>
      <c r="C498" s="3"/>
      <c r="D498" s="2"/>
      <c r="E498" s="25"/>
      <c r="F498" s="2"/>
      <c r="G498" s="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10"/>
      <c r="C499" s="3"/>
      <c r="D499" s="2"/>
      <c r="E499" s="25"/>
      <c r="F499" s="2"/>
      <c r="G499" s="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10"/>
      <c r="C500" s="3"/>
      <c r="D500" s="2"/>
      <c r="E500" s="25"/>
      <c r="F500" s="2"/>
      <c r="G500" s="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10"/>
      <c r="C501" s="3"/>
      <c r="D501" s="2"/>
      <c r="E501" s="25"/>
      <c r="F501" s="2"/>
      <c r="G501" s="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10"/>
      <c r="C502" s="3"/>
      <c r="D502" s="2"/>
      <c r="E502" s="25"/>
      <c r="F502" s="2"/>
      <c r="G502" s="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10"/>
      <c r="C503" s="3"/>
      <c r="D503" s="2"/>
      <c r="E503" s="25"/>
      <c r="F503" s="2"/>
      <c r="G503" s="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10"/>
      <c r="C504" s="3"/>
      <c r="D504" s="2"/>
      <c r="E504" s="25"/>
      <c r="F504" s="2"/>
      <c r="G504" s="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10"/>
      <c r="C505" s="3"/>
      <c r="D505" s="2"/>
      <c r="E505" s="25"/>
      <c r="F505" s="2"/>
      <c r="G505" s="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10"/>
      <c r="C506" s="3"/>
      <c r="D506" s="2"/>
      <c r="E506" s="25"/>
      <c r="F506" s="2"/>
      <c r="G506" s="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10"/>
      <c r="C507" s="3"/>
      <c r="D507" s="2"/>
      <c r="E507" s="25"/>
      <c r="F507" s="2"/>
      <c r="G507" s="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10"/>
      <c r="C508" s="3"/>
      <c r="D508" s="2"/>
      <c r="E508" s="25"/>
      <c r="F508" s="2"/>
      <c r="G508" s="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10"/>
      <c r="C509" s="3"/>
      <c r="D509" s="2"/>
      <c r="E509" s="25"/>
      <c r="F509" s="2"/>
      <c r="G509" s="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10"/>
      <c r="C510" s="3"/>
      <c r="D510" s="2"/>
      <c r="E510" s="25"/>
      <c r="F510" s="2"/>
      <c r="G510" s="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10"/>
      <c r="C511" s="3"/>
      <c r="D511" s="2"/>
      <c r="E511" s="25"/>
      <c r="F511" s="2"/>
      <c r="G511" s="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10"/>
      <c r="C512" s="3"/>
      <c r="D512" s="2"/>
      <c r="E512" s="25"/>
      <c r="F512" s="2"/>
      <c r="G512" s="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10"/>
      <c r="C513" s="3"/>
      <c r="D513" s="2"/>
      <c r="E513" s="25"/>
      <c r="F513" s="2"/>
      <c r="G513" s="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10"/>
      <c r="C514" s="3"/>
      <c r="D514" s="2"/>
      <c r="E514" s="25"/>
      <c r="F514" s="2"/>
      <c r="G514" s="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10"/>
      <c r="C515" s="3"/>
      <c r="D515" s="2"/>
      <c r="E515" s="25"/>
      <c r="F515" s="2"/>
      <c r="G515" s="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10"/>
      <c r="C516" s="3"/>
      <c r="D516" s="2"/>
      <c r="E516" s="25"/>
      <c r="F516" s="2"/>
      <c r="G516" s="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10"/>
      <c r="C517" s="3"/>
      <c r="D517" s="2"/>
      <c r="E517" s="25"/>
      <c r="F517" s="2"/>
      <c r="G517" s="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10"/>
      <c r="C518" s="3"/>
      <c r="D518" s="2"/>
      <c r="E518" s="25"/>
      <c r="F518" s="2"/>
      <c r="G518" s="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10"/>
      <c r="C519" s="3"/>
      <c r="D519" s="2"/>
      <c r="E519" s="25"/>
      <c r="F519" s="2"/>
      <c r="G519" s="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10"/>
      <c r="C520" s="3"/>
      <c r="D520" s="2"/>
      <c r="E520" s="25"/>
      <c r="F520" s="2"/>
      <c r="G520" s="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10"/>
      <c r="C521" s="3"/>
      <c r="D521" s="2"/>
      <c r="E521" s="25"/>
      <c r="F521" s="2"/>
      <c r="G521" s="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10"/>
      <c r="C522" s="3"/>
      <c r="D522" s="2"/>
      <c r="E522" s="25"/>
      <c r="F522" s="2"/>
      <c r="G522" s="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10"/>
      <c r="C523" s="3"/>
      <c r="D523" s="2"/>
      <c r="E523" s="25"/>
      <c r="F523" s="2"/>
      <c r="G523" s="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10"/>
      <c r="C524" s="3"/>
      <c r="D524" s="2"/>
      <c r="E524" s="25"/>
      <c r="F524" s="2"/>
      <c r="G524" s="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10"/>
      <c r="C525" s="3"/>
      <c r="D525" s="2"/>
      <c r="E525" s="25"/>
      <c r="F525" s="2"/>
      <c r="G525" s="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10"/>
      <c r="C526" s="3"/>
      <c r="D526" s="2"/>
      <c r="E526" s="25"/>
      <c r="F526" s="2"/>
      <c r="G526" s="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10"/>
      <c r="C527" s="3"/>
      <c r="D527" s="2"/>
      <c r="E527" s="25"/>
      <c r="F527" s="2"/>
      <c r="G527" s="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10"/>
      <c r="C528" s="3"/>
      <c r="D528" s="2"/>
      <c r="E528" s="25"/>
      <c r="F528" s="2"/>
      <c r="G528" s="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10"/>
      <c r="C529" s="3"/>
      <c r="D529" s="2"/>
      <c r="E529" s="25"/>
      <c r="F529" s="2"/>
      <c r="G529" s="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10"/>
      <c r="C530" s="3"/>
      <c r="D530" s="2"/>
      <c r="E530" s="25"/>
      <c r="F530" s="2"/>
      <c r="G530" s="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10"/>
      <c r="C531" s="3"/>
      <c r="D531" s="2"/>
      <c r="E531" s="25"/>
      <c r="F531" s="2"/>
      <c r="G531" s="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10"/>
      <c r="C532" s="3"/>
      <c r="D532" s="2"/>
      <c r="E532" s="25"/>
      <c r="F532" s="2"/>
      <c r="G532" s="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10"/>
      <c r="C533" s="3"/>
      <c r="D533" s="2"/>
      <c r="E533" s="25"/>
      <c r="F533" s="2"/>
      <c r="G533" s="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10"/>
      <c r="C534" s="3"/>
      <c r="D534" s="2"/>
      <c r="E534" s="25"/>
      <c r="F534" s="2"/>
      <c r="G534" s="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10"/>
      <c r="C535" s="3"/>
      <c r="D535" s="2"/>
      <c r="E535" s="25"/>
      <c r="F535" s="2"/>
      <c r="G535" s="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10"/>
      <c r="C536" s="3"/>
      <c r="D536" s="2"/>
      <c r="E536" s="25"/>
      <c r="F536" s="2"/>
      <c r="G536" s="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10"/>
      <c r="C537" s="3"/>
      <c r="D537" s="2"/>
      <c r="E537" s="25"/>
      <c r="F537" s="2"/>
      <c r="G537" s="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10"/>
      <c r="C538" s="3"/>
      <c r="D538" s="2"/>
      <c r="E538" s="25"/>
      <c r="F538" s="2"/>
      <c r="G538" s="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10"/>
      <c r="C539" s="3"/>
      <c r="D539" s="2"/>
      <c r="E539" s="25"/>
      <c r="F539" s="2"/>
      <c r="G539" s="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10"/>
      <c r="C540" s="3"/>
      <c r="D540" s="2"/>
      <c r="E540" s="25"/>
      <c r="F540" s="2"/>
      <c r="G540" s="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10"/>
      <c r="C541" s="3"/>
      <c r="D541" s="2"/>
      <c r="E541" s="25"/>
      <c r="F541" s="2"/>
      <c r="G541" s="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10"/>
      <c r="C542" s="3"/>
      <c r="D542" s="2"/>
      <c r="E542" s="25"/>
      <c r="F542" s="2"/>
      <c r="G542" s="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10"/>
      <c r="C543" s="3"/>
      <c r="D543" s="2"/>
      <c r="E543" s="25"/>
      <c r="F543" s="2"/>
      <c r="G543" s="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10"/>
      <c r="C544" s="3"/>
      <c r="D544" s="2"/>
      <c r="E544" s="25"/>
      <c r="F544" s="2"/>
      <c r="G544" s="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10"/>
      <c r="C545" s="3"/>
      <c r="D545" s="2"/>
      <c r="E545" s="25"/>
      <c r="F545" s="2"/>
      <c r="G545" s="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10"/>
      <c r="C546" s="3"/>
      <c r="D546" s="2"/>
      <c r="E546" s="25"/>
      <c r="F546" s="2"/>
      <c r="G546" s="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10"/>
      <c r="C547" s="3"/>
      <c r="D547" s="2"/>
      <c r="E547" s="25"/>
      <c r="F547" s="2"/>
      <c r="G547" s="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10"/>
      <c r="C548" s="3"/>
      <c r="D548" s="2"/>
      <c r="E548" s="25"/>
      <c r="F548" s="2"/>
      <c r="G548" s="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10"/>
      <c r="C549" s="3"/>
      <c r="D549" s="2"/>
      <c r="E549" s="25"/>
      <c r="F549" s="2"/>
      <c r="G549" s="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10"/>
      <c r="C550" s="3"/>
      <c r="D550" s="2"/>
      <c r="E550" s="25"/>
      <c r="F550" s="2"/>
      <c r="G550" s="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10"/>
      <c r="C551" s="3"/>
      <c r="D551" s="2"/>
      <c r="E551" s="25"/>
      <c r="F551" s="2"/>
      <c r="G551" s="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10"/>
      <c r="C552" s="3"/>
      <c r="D552" s="2"/>
      <c r="E552" s="25"/>
      <c r="F552" s="2"/>
      <c r="G552" s="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10"/>
      <c r="C553" s="3"/>
      <c r="D553" s="2"/>
      <c r="E553" s="25"/>
      <c r="F553" s="2"/>
      <c r="G553" s="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10"/>
      <c r="C554" s="3"/>
      <c r="D554" s="2"/>
      <c r="E554" s="25"/>
      <c r="F554" s="2"/>
      <c r="G554" s="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10"/>
      <c r="C555" s="3"/>
      <c r="D555" s="2"/>
      <c r="E555" s="25"/>
      <c r="F555" s="2"/>
      <c r="G555" s="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10"/>
      <c r="C556" s="3"/>
      <c r="D556" s="2"/>
      <c r="E556" s="25"/>
      <c r="F556" s="2"/>
      <c r="G556" s="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10"/>
      <c r="C557" s="3"/>
      <c r="D557" s="2"/>
      <c r="E557" s="25"/>
      <c r="F557" s="2"/>
      <c r="G557" s="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10"/>
      <c r="C558" s="3"/>
      <c r="D558" s="2"/>
      <c r="E558" s="25"/>
      <c r="F558" s="2"/>
      <c r="G558" s="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10"/>
      <c r="C559" s="3"/>
      <c r="D559" s="2"/>
      <c r="E559" s="25"/>
      <c r="F559" s="2"/>
      <c r="G559" s="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10"/>
      <c r="C560" s="3"/>
      <c r="D560" s="2"/>
      <c r="E560" s="25"/>
      <c r="F560" s="2"/>
      <c r="G560" s="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10"/>
      <c r="C561" s="3"/>
      <c r="D561" s="2"/>
      <c r="E561" s="25"/>
      <c r="F561" s="2"/>
      <c r="G561" s="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10"/>
      <c r="C562" s="3"/>
      <c r="D562" s="2"/>
      <c r="E562" s="25"/>
      <c r="F562" s="2"/>
      <c r="G562" s="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10"/>
      <c r="C563" s="3"/>
      <c r="D563" s="2"/>
      <c r="E563" s="25"/>
      <c r="F563" s="2"/>
      <c r="G563" s="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10"/>
      <c r="C564" s="3"/>
      <c r="D564" s="2"/>
      <c r="E564" s="25"/>
      <c r="F564" s="2"/>
      <c r="G564" s="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10"/>
      <c r="C565" s="3"/>
      <c r="D565" s="2"/>
      <c r="E565" s="25"/>
      <c r="F565" s="2"/>
      <c r="G565" s="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10"/>
      <c r="C566" s="3"/>
      <c r="D566" s="2"/>
      <c r="E566" s="25"/>
      <c r="F566" s="2"/>
      <c r="G566" s="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10"/>
      <c r="C567" s="3"/>
      <c r="D567" s="2"/>
      <c r="E567" s="25"/>
      <c r="F567" s="2"/>
      <c r="G567" s="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10"/>
      <c r="C568" s="3"/>
      <c r="D568" s="2"/>
      <c r="E568" s="25"/>
      <c r="F568" s="2"/>
      <c r="G568" s="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10"/>
      <c r="C569" s="3"/>
      <c r="D569" s="2"/>
      <c r="E569" s="25"/>
      <c r="F569" s="2"/>
      <c r="G569" s="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10"/>
      <c r="C570" s="3"/>
      <c r="D570" s="2"/>
      <c r="E570" s="25"/>
      <c r="F570" s="2"/>
      <c r="G570" s="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10"/>
      <c r="C571" s="3"/>
      <c r="D571" s="2"/>
      <c r="E571" s="25"/>
      <c r="F571" s="2"/>
      <c r="G571" s="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10"/>
      <c r="C572" s="3"/>
      <c r="D572" s="2"/>
      <c r="E572" s="25"/>
      <c r="F572" s="2"/>
      <c r="G572" s="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10"/>
      <c r="C573" s="3"/>
      <c r="D573" s="2"/>
      <c r="E573" s="25"/>
      <c r="F573" s="2"/>
      <c r="G573" s="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10"/>
      <c r="C574" s="3"/>
      <c r="D574" s="2"/>
      <c r="E574" s="25"/>
      <c r="F574" s="2"/>
      <c r="G574" s="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10"/>
      <c r="C575" s="3"/>
      <c r="D575" s="2"/>
      <c r="E575" s="25"/>
      <c r="F575" s="2"/>
      <c r="G575" s="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10"/>
      <c r="C576" s="3"/>
      <c r="D576" s="2"/>
      <c r="E576" s="25"/>
      <c r="F576" s="2"/>
      <c r="G576" s="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10"/>
      <c r="C577" s="3"/>
      <c r="D577" s="2"/>
      <c r="E577" s="25"/>
      <c r="F577" s="2"/>
      <c r="G577" s="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10"/>
      <c r="C578" s="3"/>
      <c r="D578" s="2"/>
      <c r="E578" s="25"/>
      <c r="F578" s="2"/>
      <c r="G578" s="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10"/>
      <c r="C579" s="3"/>
      <c r="D579" s="2"/>
      <c r="E579" s="25"/>
      <c r="F579" s="2"/>
      <c r="G579" s="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10"/>
      <c r="C580" s="3"/>
      <c r="D580" s="2"/>
      <c r="E580" s="25"/>
      <c r="F580" s="2"/>
      <c r="G580" s="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10"/>
      <c r="C581" s="3"/>
      <c r="D581" s="2"/>
      <c r="E581" s="25"/>
      <c r="F581" s="2"/>
      <c r="G581" s="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10"/>
      <c r="C582" s="3"/>
      <c r="D582" s="2"/>
      <c r="E582" s="25"/>
      <c r="F582" s="2"/>
      <c r="G582" s="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10"/>
      <c r="C583" s="3"/>
      <c r="D583" s="2"/>
      <c r="E583" s="25"/>
      <c r="F583" s="2"/>
      <c r="G583" s="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10"/>
      <c r="C584" s="3"/>
      <c r="D584" s="2"/>
      <c r="E584" s="25"/>
      <c r="F584" s="2"/>
      <c r="G584" s="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10"/>
      <c r="C585" s="3"/>
      <c r="D585" s="2"/>
      <c r="E585" s="25"/>
      <c r="F585" s="2"/>
      <c r="G585" s="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10"/>
      <c r="C586" s="3"/>
      <c r="D586" s="2"/>
      <c r="E586" s="25"/>
      <c r="F586" s="2"/>
      <c r="G586" s="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10"/>
      <c r="C587" s="3"/>
      <c r="D587" s="2"/>
      <c r="E587" s="25"/>
      <c r="F587" s="2"/>
      <c r="G587" s="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10"/>
      <c r="C588" s="3"/>
      <c r="D588" s="2"/>
      <c r="E588" s="25"/>
      <c r="F588" s="2"/>
      <c r="G588" s="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10"/>
      <c r="C589" s="3"/>
      <c r="D589" s="2"/>
      <c r="E589" s="25"/>
      <c r="F589" s="2"/>
      <c r="G589" s="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10"/>
      <c r="C590" s="3"/>
      <c r="D590" s="2"/>
      <c r="E590" s="25"/>
      <c r="F590" s="2"/>
      <c r="G590" s="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10"/>
      <c r="C591" s="3"/>
      <c r="D591" s="2"/>
      <c r="E591" s="25"/>
      <c r="F591" s="2"/>
      <c r="G591" s="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10"/>
      <c r="C592" s="3"/>
      <c r="D592" s="2"/>
      <c r="E592" s="25"/>
      <c r="F592" s="2"/>
      <c r="G592" s="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10"/>
      <c r="C593" s="3"/>
      <c r="D593" s="2"/>
      <c r="E593" s="25"/>
      <c r="F593" s="2"/>
      <c r="G593" s="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10"/>
      <c r="C594" s="3"/>
      <c r="D594" s="2"/>
      <c r="E594" s="25"/>
      <c r="F594" s="2"/>
      <c r="G594" s="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10"/>
      <c r="C595" s="3"/>
      <c r="D595" s="2"/>
      <c r="E595" s="25"/>
      <c r="F595" s="2"/>
      <c r="G595" s="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10"/>
      <c r="C596" s="3"/>
      <c r="D596" s="2"/>
      <c r="E596" s="25"/>
      <c r="F596" s="2"/>
      <c r="G596" s="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10"/>
      <c r="C597" s="3"/>
      <c r="D597" s="2"/>
      <c r="E597" s="25"/>
      <c r="F597" s="2"/>
      <c r="G597" s="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10"/>
      <c r="C598" s="3"/>
      <c r="D598" s="2"/>
      <c r="E598" s="25"/>
      <c r="F598" s="2"/>
      <c r="G598" s="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10"/>
      <c r="C599" s="3"/>
      <c r="D599" s="2"/>
      <c r="E599" s="25"/>
      <c r="F599" s="2"/>
      <c r="G599" s="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10"/>
      <c r="C600" s="3"/>
      <c r="D600" s="2"/>
      <c r="E600" s="25"/>
      <c r="F600" s="2"/>
      <c r="G600" s="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10"/>
      <c r="C601" s="3"/>
      <c r="D601" s="2"/>
      <c r="E601" s="25"/>
      <c r="F601" s="2"/>
      <c r="G601" s="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10"/>
      <c r="C602" s="3"/>
      <c r="D602" s="2"/>
      <c r="E602" s="25"/>
      <c r="F602" s="2"/>
      <c r="G602" s="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10"/>
      <c r="C603" s="3"/>
      <c r="D603" s="2"/>
      <c r="E603" s="25"/>
      <c r="F603" s="2"/>
      <c r="G603" s="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10"/>
      <c r="C604" s="3"/>
      <c r="D604" s="2"/>
      <c r="E604" s="25"/>
      <c r="F604" s="2"/>
      <c r="G604" s="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10"/>
      <c r="C605" s="3"/>
      <c r="D605" s="2"/>
      <c r="E605" s="25"/>
      <c r="F605" s="2"/>
      <c r="G605" s="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10"/>
      <c r="C606" s="3"/>
      <c r="D606" s="2"/>
      <c r="E606" s="25"/>
      <c r="F606" s="2"/>
      <c r="G606" s="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10"/>
      <c r="C607" s="3"/>
      <c r="D607" s="2"/>
      <c r="E607" s="25"/>
      <c r="F607" s="2"/>
      <c r="G607" s="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10"/>
      <c r="C608" s="3"/>
      <c r="D608" s="2"/>
      <c r="E608" s="25"/>
      <c r="F608" s="2"/>
      <c r="G608" s="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10"/>
      <c r="C609" s="3"/>
      <c r="D609" s="2"/>
      <c r="E609" s="25"/>
      <c r="F609" s="2"/>
      <c r="G609" s="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10"/>
      <c r="C610" s="3"/>
      <c r="D610" s="2"/>
      <c r="E610" s="25"/>
      <c r="F610" s="2"/>
      <c r="G610" s="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10"/>
      <c r="C611" s="3"/>
      <c r="D611" s="2"/>
      <c r="E611" s="25"/>
      <c r="F611" s="2"/>
      <c r="G611" s="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10"/>
      <c r="C612" s="3"/>
      <c r="D612" s="2"/>
      <c r="E612" s="25"/>
      <c r="F612" s="2"/>
      <c r="G612" s="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10"/>
      <c r="C613" s="3"/>
      <c r="D613" s="2"/>
      <c r="E613" s="25"/>
      <c r="F613" s="2"/>
      <c r="G613" s="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10"/>
      <c r="C614" s="3"/>
      <c r="D614" s="2"/>
      <c r="E614" s="25"/>
      <c r="F614" s="2"/>
      <c r="G614" s="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10"/>
      <c r="C615" s="3"/>
      <c r="D615" s="2"/>
      <c r="E615" s="25"/>
      <c r="F615" s="2"/>
      <c r="G615" s="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10"/>
      <c r="C616" s="3"/>
      <c r="D616" s="2"/>
      <c r="E616" s="25"/>
      <c r="F616" s="2"/>
      <c r="G616" s="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10"/>
      <c r="C617" s="3"/>
      <c r="D617" s="2"/>
      <c r="E617" s="25"/>
      <c r="F617" s="2"/>
      <c r="G617" s="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10"/>
      <c r="C618" s="3"/>
      <c r="D618" s="2"/>
      <c r="E618" s="25"/>
      <c r="F618" s="2"/>
      <c r="G618" s="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10"/>
      <c r="C619" s="3"/>
      <c r="D619" s="2"/>
      <c r="E619" s="25"/>
      <c r="F619" s="2"/>
      <c r="G619" s="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10"/>
      <c r="C620" s="3"/>
      <c r="D620" s="2"/>
      <c r="E620" s="25"/>
      <c r="F620" s="2"/>
      <c r="G620" s="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10"/>
      <c r="C621" s="3"/>
      <c r="D621" s="2"/>
      <c r="E621" s="25"/>
      <c r="F621" s="2"/>
      <c r="G621" s="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10"/>
      <c r="C622" s="3"/>
      <c r="D622" s="2"/>
      <c r="E622" s="25"/>
      <c r="F622" s="2"/>
      <c r="G622" s="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10"/>
      <c r="C623" s="3"/>
      <c r="D623" s="2"/>
      <c r="E623" s="25"/>
      <c r="F623" s="2"/>
      <c r="G623" s="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10"/>
      <c r="C624" s="3"/>
      <c r="D624" s="2"/>
      <c r="E624" s="25"/>
      <c r="F624" s="2"/>
      <c r="G624" s="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10"/>
      <c r="C625" s="3"/>
      <c r="D625" s="2"/>
      <c r="E625" s="25"/>
      <c r="F625" s="2"/>
      <c r="G625" s="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10"/>
      <c r="C626" s="3"/>
      <c r="D626" s="2"/>
      <c r="E626" s="25"/>
      <c r="F626" s="2"/>
      <c r="G626" s="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10"/>
      <c r="C627" s="3"/>
      <c r="D627" s="2"/>
      <c r="E627" s="25"/>
      <c r="F627" s="2"/>
      <c r="G627" s="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10"/>
      <c r="C628" s="3"/>
      <c r="D628" s="2"/>
      <c r="E628" s="25"/>
      <c r="F628" s="2"/>
      <c r="G628" s="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10"/>
      <c r="C629" s="3"/>
      <c r="D629" s="2"/>
      <c r="E629" s="25"/>
      <c r="F629" s="2"/>
      <c r="G629" s="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10"/>
      <c r="C630" s="3"/>
      <c r="D630" s="2"/>
      <c r="E630" s="25"/>
      <c r="F630" s="2"/>
      <c r="G630" s="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10"/>
      <c r="C631" s="3"/>
      <c r="D631" s="2"/>
      <c r="E631" s="25"/>
      <c r="F631" s="2"/>
      <c r="G631" s="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10"/>
      <c r="C632" s="3"/>
      <c r="D632" s="2"/>
      <c r="E632" s="25"/>
      <c r="F632" s="2"/>
      <c r="G632" s="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10"/>
      <c r="C633" s="3"/>
      <c r="D633" s="2"/>
      <c r="E633" s="25"/>
      <c r="F633" s="2"/>
      <c r="G633" s="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10"/>
      <c r="C634" s="3"/>
      <c r="D634" s="2"/>
      <c r="E634" s="25"/>
      <c r="F634" s="2"/>
      <c r="G634" s="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10"/>
      <c r="C635" s="3"/>
      <c r="D635" s="2"/>
      <c r="E635" s="25"/>
      <c r="F635" s="2"/>
      <c r="G635" s="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10"/>
      <c r="C636" s="3"/>
      <c r="D636" s="2"/>
      <c r="E636" s="25"/>
      <c r="F636" s="2"/>
      <c r="G636" s="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10"/>
      <c r="C637" s="3"/>
      <c r="D637" s="2"/>
      <c r="E637" s="25"/>
      <c r="F637" s="2"/>
      <c r="G637" s="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10"/>
      <c r="C638" s="3"/>
      <c r="D638" s="2"/>
      <c r="E638" s="25"/>
      <c r="F638" s="2"/>
      <c r="G638" s="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10"/>
      <c r="C639" s="3"/>
      <c r="D639" s="2"/>
      <c r="E639" s="25"/>
      <c r="F639" s="2"/>
      <c r="G639" s="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10"/>
      <c r="C640" s="3"/>
      <c r="D640" s="2"/>
      <c r="E640" s="25"/>
      <c r="F640" s="2"/>
      <c r="G640" s="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10"/>
      <c r="C641" s="3"/>
      <c r="D641" s="2"/>
      <c r="E641" s="25"/>
      <c r="F641" s="2"/>
      <c r="G641" s="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10"/>
      <c r="C642" s="3"/>
      <c r="D642" s="2"/>
      <c r="E642" s="25"/>
      <c r="F642" s="2"/>
      <c r="G642" s="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10"/>
      <c r="C643" s="3"/>
      <c r="D643" s="2"/>
      <c r="E643" s="25"/>
      <c r="F643" s="2"/>
      <c r="G643" s="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10"/>
      <c r="C644" s="3"/>
      <c r="D644" s="2"/>
      <c r="E644" s="25"/>
      <c r="F644" s="2"/>
      <c r="G644" s="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10"/>
      <c r="C645" s="3"/>
      <c r="D645" s="2"/>
      <c r="E645" s="25"/>
      <c r="F645" s="2"/>
      <c r="G645" s="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10"/>
      <c r="C646" s="3"/>
      <c r="D646" s="2"/>
      <c r="E646" s="25"/>
      <c r="F646" s="2"/>
      <c r="G646" s="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10"/>
      <c r="C647" s="3"/>
      <c r="D647" s="2"/>
      <c r="E647" s="25"/>
      <c r="F647" s="2"/>
      <c r="G647" s="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10"/>
      <c r="C648" s="3"/>
      <c r="D648" s="2"/>
      <c r="E648" s="25"/>
      <c r="F648" s="2"/>
      <c r="G648" s="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10"/>
      <c r="C649" s="3"/>
      <c r="D649" s="2"/>
      <c r="E649" s="25"/>
      <c r="F649" s="2"/>
      <c r="G649" s="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10"/>
      <c r="C650" s="3"/>
      <c r="D650" s="2"/>
      <c r="E650" s="25"/>
      <c r="F650" s="2"/>
      <c r="G650" s="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10"/>
      <c r="C651" s="3"/>
      <c r="D651" s="2"/>
      <c r="E651" s="25"/>
      <c r="F651" s="2"/>
      <c r="G651" s="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10"/>
      <c r="C652" s="3"/>
      <c r="D652" s="2"/>
      <c r="E652" s="25"/>
      <c r="F652" s="2"/>
      <c r="G652" s="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10"/>
      <c r="C653" s="3"/>
      <c r="D653" s="2"/>
      <c r="E653" s="25"/>
      <c r="F653" s="2"/>
      <c r="G653" s="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10"/>
      <c r="C654" s="3"/>
      <c r="D654" s="2"/>
      <c r="E654" s="25"/>
      <c r="F654" s="2"/>
      <c r="G654" s="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10"/>
      <c r="C655" s="3"/>
      <c r="D655" s="2"/>
      <c r="E655" s="25"/>
      <c r="F655" s="2"/>
      <c r="G655" s="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10"/>
      <c r="C656" s="3"/>
      <c r="D656" s="2"/>
      <c r="E656" s="25"/>
      <c r="F656" s="2"/>
      <c r="G656" s="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10"/>
      <c r="C657" s="3"/>
      <c r="D657" s="2"/>
      <c r="E657" s="25"/>
      <c r="F657" s="2"/>
      <c r="G657" s="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10"/>
      <c r="C658" s="3"/>
      <c r="D658" s="2"/>
      <c r="E658" s="25"/>
      <c r="F658" s="2"/>
      <c r="G658" s="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10"/>
      <c r="C659" s="3"/>
      <c r="D659" s="2"/>
      <c r="E659" s="25"/>
      <c r="F659" s="2"/>
      <c r="G659" s="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10"/>
      <c r="C660" s="3"/>
      <c r="D660" s="2"/>
      <c r="E660" s="25"/>
      <c r="F660" s="2"/>
      <c r="G660" s="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10"/>
      <c r="C661" s="3"/>
      <c r="D661" s="2"/>
      <c r="E661" s="25"/>
      <c r="F661" s="2"/>
      <c r="G661" s="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10"/>
      <c r="C662" s="3"/>
      <c r="D662" s="2"/>
      <c r="E662" s="25"/>
      <c r="F662" s="2"/>
      <c r="G662" s="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10"/>
      <c r="C663" s="3"/>
      <c r="D663" s="2"/>
      <c r="E663" s="25"/>
      <c r="F663" s="2"/>
      <c r="G663" s="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10"/>
      <c r="C664" s="3"/>
      <c r="D664" s="2"/>
      <c r="E664" s="25"/>
      <c r="F664" s="2"/>
      <c r="G664" s="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10"/>
      <c r="C665" s="3"/>
      <c r="D665" s="2"/>
      <c r="E665" s="25"/>
      <c r="F665" s="2"/>
      <c r="G665" s="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10"/>
      <c r="C666" s="3"/>
      <c r="D666" s="2"/>
      <c r="E666" s="25"/>
      <c r="F666" s="2"/>
      <c r="G666" s="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10"/>
      <c r="C667" s="3"/>
      <c r="D667" s="2"/>
      <c r="E667" s="25"/>
      <c r="F667" s="2"/>
      <c r="G667" s="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10"/>
      <c r="C668" s="3"/>
      <c r="D668" s="2"/>
      <c r="E668" s="25"/>
      <c r="F668" s="2"/>
      <c r="G668" s="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10"/>
      <c r="C669" s="3"/>
      <c r="D669" s="2"/>
      <c r="E669" s="25"/>
      <c r="F669" s="2"/>
      <c r="G669" s="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10"/>
      <c r="C670" s="3"/>
      <c r="D670" s="2"/>
      <c r="E670" s="25"/>
      <c r="F670" s="2"/>
      <c r="G670" s="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10"/>
      <c r="C671" s="3"/>
      <c r="D671" s="2"/>
      <c r="E671" s="25"/>
      <c r="F671" s="2"/>
      <c r="G671" s="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10"/>
      <c r="C672" s="3"/>
      <c r="D672" s="2"/>
      <c r="E672" s="25"/>
      <c r="F672" s="2"/>
      <c r="G672" s="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10"/>
      <c r="C673" s="3"/>
      <c r="D673" s="2"/>
      <c r="E673" s="25"/>
      <c r="F673" s="2"/>
      <c r="G673" s="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10"/>
      <c r="C674" s="3"/>
      <c r="D674" s="2"/>
      <c r="E674" s="25"/>
      <c r="F674" s="2"/>
      <c r="G674" s="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10"/>
      <c r="C675" s="3"/>
      <c r="D675" s="2"/>
      <c r="E675" s="25"/>
      <c r="F675" s="2"/>
      <c r="G675" s="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10"/>
      <c r="C676" s="3"/>
      <c r="D676" s="2"/>
      <c r="E676" s="25"/>
      <c r="F676" s="2"/>
      <c r="G676" s="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10"/>
      <c r="C677" s="3"/>
      <c r="D677" s="2"/>
      <c r="E677" s="25"/>
      <c r="F677" s="2"/>
      <c r="G677" s="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10"/>
      <c r="C678" s="3"/>
      <c r="D678" s="2"/>
      <c r="E678" s="25"/>
      <c r="F678" s="2"/>
      <c r="G678" s="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10"/>
      <c r="C679" s="3"/>
      <c r="D679" s="2"/>
      <c r="E679" s="25"/>
      <c r="F679" s="2"/>
      <c r="G679" s="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10"/>
      <c r="C680" s="3"/>
      <c r="D680" s="2"/>
      <c r="E680" s="25"/>
      <c r="F680" s="2"/>
      <c r="G680" s="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10"/>
      <c r="C681" s="3"/>
      <c r="D681" s="2"/>
      <c r="E681" s="25"/>
      <c r="F681" s="2"/>
      <c r="G681" s="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10"/>
      <c r="C682" s="3"/>
      <c r="D682" s="2"/>
      <c r="E682" s="25"/>
      <c r="F682" s="2"/>
      <c r="G682" s="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10"/>
      <c r="C683" s="3"/>
      <c r="D683" s="2"/>
      <c r="E683" s="25"/>
      <c r="F683" s="2"/>
      <c r="G683" s="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10"/>
      <c r="C684" s="3"/>
      <c r="D684" s="2"/>
      <c r="E684" s="25"/>
      <c r="F684" s="2"/>
      <c r="G684" s="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10"/>
      <c r="C685" s="3"/>
      <c r="D685" s="2"/>
      <c r="E685" s="25"/>
      <c r="F685" s="2"/>
      <c r="G685" s="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10"/>
      <c r="C686" s="3"/>
      <c r="D686" s="2"/>
      <c r="E686" s="25"/>
      <c r="F686" s="2"/>
      <c r="G686" s="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10"/>
      <c r="C687" s="3"/>
      <c r="D687" s="2"/>
      <c r="E687" s="25"/>
      <c r="F687" s="2"/>
      <c r="G687" s="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10"/>
      <c r="C688" s="3"/>
      <c r="D688" s="2"/>
      <c r="E688" s="25"/>
      <c r="F688" s="2"/>
      <c r="G688" s="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10"/>
      <c r="C689" s="3"/>
      <c r="D689" s="2"/>
      <c r="E689" s="25"/>
      <c r="F689" s="2"/>
      <c r="G689" s="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10"/>
      <c r="C690" s="3"/>
      <c r="D690" s="2"/>
      <c r="E690" s="25"/>
      <c r="F690" s="2"/>
      <c r="G690" s="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10"/>
      <c r="C691" s="3"/>
      <c r="D691" s="2"/>
      <c r="E691" s="25"/>
      <c r="F691" s="2"/>
      <c r="G691" s="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10"/>
      <c r="C692" s="3"/>
      <c r="D692" s="2"/>
      <c r="E692" s="25"/>
      <c r="F692" s="2"/>
      <c r="G692" s="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10"/>
      <c r="C693" s="3"/>
      <c r="D693" s="2"/>
      <c r="E693" s="25"/>
      <c r="F693" s="2"/>
      <c r="G693" s="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10"/>
      <c r="C694" s="3"/>
      <c r="D694" s="2"/>
      <c r="E694" s="25"/>
      <c r="F694" s="2"/>
      <c r="G694" s="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10"/>
      <c r="C695" s="3"/>
      <c r="D695" s="2"/>
      <c r="E695" s="25"/>
      <c r="F695" s="2"/>
      <c r="G695" s="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10"/>
      <c r="C696" s="3"/>
      <c r="D696" s="2"/>
      <c r="E696" s="25"/>
      <c r="F696" s="2"/>
      <c r="G696" s="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10"/>
      <c r="C697" s="3"/>
      <c r="D697" s="2"/>
      <c r="E697" s="25"/>
      <c r="F697" s="2"/>
      <c r="G697" s="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10"/>
      <c r="C698" s="3"/>
      <c r="D698" s="2"/>
      <c r="E698" s="25"/>
      <c r="F698" s="2"/>
      <c r="G698" s="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10"/>
      <c r="C699" s="3"/>
      <c r="D699" s="2"/>
      <c r="E699" s="25"/>
      <c r="F699" s="2"/>
      <c r="G699" s="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10"/>
      <c r="C700" s="3"/>
      <c r="D700" s="2"/>
      <c r="E700" s="25"/>
      <c r="F700" s="2"/>
      <c r="G700" s="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10"/>
      <c r="C701" s="3"/>
      <c r="D701" s="2"/>
      <c r="E701" s="25"/>
      <c r="F701" s="2"/>
      <c r="G701" s="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10"/>
      <c r="C702" s="3"/>
      <c r="D702" s="2"/>
      <c r="E702" s="25"/>
      <c r="F702" s="2"/>
      <c r="G702" s="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10"/>
      <c r="C703" s="3"/>
      <c r="D703" s="2"/>
      <c r="E703" s="25"/>
      <c r="F703" s="2"/>
      <c r="G703" s="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10"/>
      <c r="C704" s="3"/>
      <c r="D704" s="2"/>
      <c r="E704" s="25"/>
      <c r="F704" s="2"/>
      <c r="G704" s="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10"/>
      <c r="C705" s="3"/>
      <c r="D705" s="2"/>
      <c r="E705" s="25"/>
      <c r="F705" s="2"/>
      <c r="G705" s="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10"/>
      <c r="C706" s="3"/>
      <c r="D706" s="2"/>
      <c r="E706" s="25"/>
      <c r="F706" s="2"/>
      <c r="G706" s="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10"/>
      <c r="C707" s="3"/>
      <c r="D707" s="2"/>
      <c r="E707" s="25"/>
      <c r="F707" s="2"/>
      <c r="G707" s="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10"/>
      <c r="C708" s="3"/>
      <c r="D708" s="2"/>
      <c r="E708" s="25"/>
      <c r="F708" s="2"/>
      <c r="G708" s="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10"/>
      <c r="C709" s="3"/>
      <c r="D709" s="2"/>
      <c r="E709" s="25"/>
      <c r="F709" s="2"/>
      <c r="G709" s="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10"/>
      <c r="C710" s="3"/>
      <c r="D710" s="2"/>
      <c r="E710" s="25"/>
      <c r="F710" s="2"/>
      <c r="G710" s="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10"/>
      <c r="C711" s="3"/>
      <c r="D711" s="2"/>
      <c r="E711" s="25"/>
      <c r="F711" s="2"/>
      <c r="G711" s="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10"/>
      <c r="C712" s="3"/>
      <c r="D712" s="2"/>
      <c r="E712" s="25"/>
      <c r="F712" s="2"/>
      <c r="G712" s="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10"/>
      <c r="C713" s="3"/>
      <c r="D713" s="2"/>
      <c r="E713" s="25"/>
      <c r="F713" s="2"/>
      <c r="G713" s="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10"/>
      <c r="C714" s="3"/>
      <c r="D714" s="2"/>
      <c r="E714" s="25"/>
      <c r="F714" s="2"/>
      <c r="G714" s="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10"/>
      <c r="C715" s="3"/>
      <c r="D715" s="2"/>
      <c r="E715" s="25"/>
      <c r="F715" s="2"/>
      <c r="G715" s="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10"/>
      <c r="C716" s="3"/>
      <c r="D716" s="2"/>
      <c r="E716" s="25"/>
      <c r="F716" s="2"/>
      <c r="G716" s="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10"/>
      <c r="C717" s="3"/>
      <c r="D717" s="2"/>
      <c r="E717" s="25"/>
      <c r="F717" s="2"/>
      <c r="G717" s="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10"/>
      <c r="C718" s="3"/>
      <c r="D718" s="2"/>
      <c r="E718" s="25"/>
      <c r="F718" s="2"/>
      <c r="G718" s="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10"/>
      <c r="C719" s="3"/>
      <c r="D719" s="2"/>
      <c r="E719" s="25"/>
      <c r="F719" s="2"/>
      <c r="G719" s="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10"/>
      <c r="C720" s="3"/>
      <c r="D720" s="2"/>
      <c r="E720" s="25"/>
      <c r="F720" s="2"/>
      <c r="G720" s="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10"/>
      <c r="C721" s="3"/>
      <c r="D721" s="2"/>
      <c r="E721" s="25"/>
      <c r="F721" s="2"/>
      <c r="G721" s="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10"/>
      <c r="C722" s="3"/>
      <c r="D722" s="2"/>
      <c r="E722" s="25"/>
      <c r="F722" s="2"/>
      <c r="G722" s="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10"/>
      <c r="C723" s="3"/>
      <c r="D723" s="2"/>
      <c r="E723" s="25"/>
      <c r="F723" s="2"/>
      <c r="G723" s="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10"/>
      <c r="C724" s="3"/>
      <c r="D724" s="2"/>
      <c r="E724" s="25"/>
      <c r="F724" s="2"/>
      <c r="G724" s="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10"/>
      <c r="C725" s="3"/>
      <c r="D725" s="2"/>
      <c r="E725" s="25"/>
      <c r="F725" s="2"/>
      <c r="G725" s="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10"/>
      <c r="C726" s="3"/>
      <c r="D726" s="2"/>
      <c r="E726" s="25"/>
      <c r="F726" s="2"/>
      <c r="G726" s="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10"/>
      <c r="C727" s="3"/>
      <c r="D727" s="2"/>
      <c r="E727" s="25"/>
      <c r="F727" s="2"/>
      <c r="G727" s="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10"/>
      <c r="C728" s="3"/>
      <c r="D728" s="2"/>
      <c r="E728" s="25"/>
      <c r="F728" s="2"/>
      <c r="G728" s="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10"/>
      <c r="C729" s="3"/>
      <c r="D729" s="2"/>
      <c r="E729" s="25"/>
      <c r="F729" s="2"/>
      <c r="G729" s="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10"/>
      <c r="C730" s="3"/>
      <c r="D730" s="2"/>
      <c r="E730" s="25"/>
      <c r="F730" s="2"/>
      <c r="G730" s="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10"/>
      <c r="C731" s="3"/>
      <c r="D731" s="2"/>
      <c r="E731" s="25"/>
      <c r="F731" s="2"/>
      <c r="G731" s="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10"/>
      <c r="C732" s="3"/>
      <c r="D732" s="2"/>
      <c r="E732" s="25"/>
      <c r="F732" s="2"/>
      <c r="G732" s="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10"/>
      <c r="C733" s="3"/>
      <c r="D733" s="2"/>
      <c r="E733" s="25"/>
      <c r="F733" s="2"/>
      <c r="G733" s="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10"/>
      <c r="C734" s="3"/>
      <c r="D734" s="2"/>
      <c r="E734" s="25"/>
      <c r="F734" s="2"/>
      <c r="G734" s="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10"/>
      <c r="C735" s="3"/>
      <c r="D735" s="2"/>
      <c r="E735" s="25"/>
      <c r="F735" s="2"/>
      <c r="G735" s="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10"/>
      <c r="C736" s="3"/>
      <c r="D736" s="2"/>
      <c r="E736" s="25"/>
      <c r="F736" s="2"/>
      <c r="G736" s="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10"/>
      <c r="C737" s="3"/>
      <c r="D737" s="2"/>
      <c r="E737" s="25"/>
      <c r="F737" s="2"/>
      <c r="G737" s="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10"/>
      <c r="C738" s="3"/>
      <c r="D738" s="2"/>
      <c r="E738" s="25"/>
      <c r="F738" s="2"/>
      <c r="G738" s="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10"/>
      <c r="C739" s="3"/>
      <c r="D739" s="2"/>
      <c r="E739" s="25"/>
      <c r="F739" s="2"/>
      <c r="G739" s="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10"/>
      <c r="C740" s="3"/>
      <c r="D740" s="2"/>
      <c r="E740" s="25"/>
      <c r="F740" s="2"/>
      <c r="G740" s="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10"/>
      <c r="C741" s="3"/>
      <c r="D741" s="2"/>
      <c r="E741" s="25"/>
      <c r="F741" s="2"/>
      <c r="G741" s="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10"/>
      <c r="C742" s="3"/>
      <c r="D742" s="2"/>
      <c r="E742" s="25"/>
      <c r="F742" s="2"/>
      <c r="G742" s="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10"/>
      <c r="C743" s="3"/>
      <c r="D743" s="2"/>
      <c r="E743" s="25"/>
      <c r="F743" s="2"/>
      <c r="G743" s="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10"/>
      <c r="C744" s="3"/>
      <c r="D744" s="2"/>
      <c r="E744" s="25"/>
      <c r="F744" s="2"/>
      <c r="G744" s="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10"/>
      <c r="C745" s="3"/>
      <c r="D745" s="2"/>
      <c r="E745" s="25"/>
      <c r="F745" s="2"/>
      <c r="G745" s="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10"/>
      <c r="C746" s="3"/>
      <c r="D746" s="2"/>
      <c r="E746" s="25"/>
      <c r="F746" s="2"/>
      <c r="G746" s="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10"/>
      <c r="C747" s="3"/>
      <c r="D747" s="2"/>
      <c r="E747" s="25"/>
      <c r="F747" s="2"/>
      <c r="G747" s="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10"/>
      <c r="C748" s="3"/>
      <c r="D748" s="2"/>
      <c r="E748" s="25"/>
      <c r="F748" s="2"/>
      <c r="G748" s="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10"/>
      <c r="C749" s="3"/>
      <c r="D749" s="2"/>
      <c r="E749" s="25"/>
      <c r="F749" s="2"/>
      <c r="G749" s="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10"/>
      <c r="C750" s="3"/>
      <c r="D750" s="2"/>
      <c r="E750" s="25"/>
      <c r="F750" s="2"/>
      <c r="G750" s="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10"/>
      <c r="C751" s="3"/>
      <c r="D751" s="2"/>
      <c r="E751" s="25"/>
      <c r="F751" s="2"/>
      <c r="G751" s="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10"/>
      <c r="C752" s="3"/>
      <c r="D752" s="2"/>
      <c r="E752" s="25"/>
      <c r="F752" s="2"/>
      <c r="G752" s="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10"/>
      <c r="C753" s="3"/>
      <c r="D753" s="2"/>
      <c r="E753" s="25"/>
      <c r="F753" s="2"/>
      <c r="G753" s="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10"/>
      <c r="C754" s="3"/>
      <c r="D754" s="2"/>
      <c r="E754" s="25"/>
      <c r="F754" s="2"/>
      <c r="G754" s="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10"/>
      <c r="C755" s="3"/>
      <c r="D755" s="2"/>
      <c r="E755" s="25"/>
      <c r="F755" s="2"/>
      <c r="G755" s="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10"/>
      <c r="C756" s="3"/>
      <c r="D756" s="2"/>
      <c r="E756" s="25"/>
      <c r="F756" s="2"/>
      <c r="G756" s="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10"/>
      <c r="C757" s="3"/>
      <c r="D757" s="2"/>
      <c r="E757" s="25"/>
      <c r="F757" s="2"/>
      <c r="G757" s="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10"/>
      <c r="C758" s="3"/>
      <c r="D758" s="2"/>
      <c r="E758" s="25"/>
      <c r="F758" s="2"/>
      <c r="G758" s="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10"/>
      <c r="C759" s="3"/>
      <c r="D759" s="2"/>
      <c r="E759" s="25"/>
      <c r="F759" s="2"/>
      <c r="G759" s="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10"/>
      <c r="C760" s="3"/>
      <c r="D760" s="2"/>
      <c r="E760" s="25"/>
      <c r="F760" s="2"/>
      <c r="G760" s="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10"/>
      <c r="C761" s="3"/>
      <c r="D761" s="2"/>
      <c r="E761" s="25"/>
      <c r="F761" s="2"/>
      <c r="G761" s="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10"/>
      <c r="C762" s="3"/>
      <c r="D762" s="2"/>
      <c r="E762" s="25"/>
      <c r="F762" s="2"/>
      <c r="G762" s="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10"/>
      <c r="C763" s="3"/>
      <c r="D763" s="2"/>
      <c r="E763" s="25"/>
      <c r="F763" s="2"/>
      <c r="G763" s="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10"/>
      <c r="C764" s="3"/>
      <c r="D764" s="2"/>
      <c r="E764" s="25"/>
      <c r="F764" s="2"/>
      <c r="G764" s="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10"/>
      <c r="C765" s="3"/>
      <c r="D765" s="2"/>
      <c r="E765" s="25"/>
      <c r="F765" s="2"/>
      <c r="G765" s="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10"/>
      <c r="C766" s="3"/>
      <c r="D766" s="2"/>
      <c r="E766" s="25"/>
      <c r="F766" s="2"/>
      <c r="G766" s="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10"/>
      <c r="C767" s="3"/>
      <c r="D767" s="2"/>
      <c r="E767" s="25"/>
      <c r="F767" s="2"/>
      <c r="G767" s="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10"/>
      <c r="C768" s="3"/>
      <c r="D768" s="2"/>
      <c r="E768" s="25"/>
      <c r="F768" s="2"/>
      <c r="G768" s="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10"/>
      <c r="C769" s="3"/>
      <c r="D769" s="2"/>
      <c r="E769" s="25"/>
      <c r="F769" s="2"/>
      <c r="G769" s="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10"/>
      <c r="C770" s="3"/>
      <c r="D770" s="2"/>
      <c r="E770" s="25"/>
      <c r="F770" s="2"/>
      <c r="G770" s="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10"/>
      <c r="C771" s="3"/>
      <c r="D771" s="2"/>
      <c r="E771" s="25"/>
      <c r="F771" s="2"/>
      <c r="G771" s="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10"/>
      <c r="C772" s="3"/>
      <c r="D772" s="2"/>
      <c r="E772" s="25"/>
      <c r="F772" s="2"/>
      <c r="G772" s="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10"/>
      <c r="C773" s="3"/>
      <c r="D773" s="2"/>
      <c r="E773" s="25"/>
      <c r="F773" s="2"/>
      <c r="G773" s="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10"/>
      <c r="C774" s="3"/>
      <c r="D774" s="2"/>
      <c r="E774" s="25"/>
      <c r="F774" s="2"/>
      <c r="G774" s="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10"/>
      <c r="C775" s="3"/>
      <c r="D775" s="2"/>
      <c r="E775" s="25"/>
      <c r="F775" s="2"/>
      <c r="G775" s="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10"/>
      <c r="C776" s="3"/>
      <c r="D776" s="2"/>
      <c r="E776" s="25"/>
      <c r="F776" s="2"/>
      <c r="G776" s="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10"/>
      <c r="C777" s="3"/>
      <c r="D777" s="2"/>
      <c r="E777" s="25"/>
      <c r="F777" s="2"/>
      <c r="G777" s="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10"/>
      <c r="C778" s="3"/>
      <c r="D778" s="2"/>
      <c r="E778" s="25"/>
      <c r="F778" s="2"/>
      <c r="G778" s="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10"/>
      <c r="C779" s="3"/>
      <c r="D779" s="2"/>
      <c r="E779" s="25"/>
      <c r="F779" s="2"/>
      <c r="G779" s="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10"/>
      <c r="C780" s="3"/>
      <c r="D780" s="2"/>
      <c r="E780" s="25"/>
      <c r="F780" s="2"/>
      <c r="G780" s="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10"/>
      <c r="C781" s="3"/>
      <c r="D781" s="2"/>
      <c r="E781" s="25"/>
      <c r="F781" s="2"/>
      <c r="G781" s="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10"/>
      <c r="C782" s="3"/>
      <c r="D782" s="2"/>
      <c r="E782" s="25"/>
      <c r="F782" s="2"/>
      <c r="G782" s="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10"/>
      <c r="C783" s="3"/>
      <c r="D783" s="2"/>
      <c r="E783" s="25"/>
      <c r="F783" s="2"/>
      <c r="G783" s="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10"/>
      <c r="C784" s="3"/>
      <c r="D784" s="2"/>
      <c r="E784" s="25"/>
      <c r="F784" s="2"/>
      <c r="G784" s="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10"/>
      <c r="C785" s="3"/>
      <c r="D785" s="2"/>
      <c r="E785" s="25"/>
      <c r="F785" s="2"/>
      <c r="G785" s="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10"/>
      <c r="C786" s="3"/>
      <c r="D786" s="2"/>
      <c r="E786" s="25"/>
      <c r="F786" s="2"/>
      <c r="G786" s="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10"/>
      <c r="C787" s="3"/>
      <c r="D787" s="2"/>
      <c r="E787" s="25"/>
      <c r="F787" s="2"/>
      <c r="G787" s="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10"/>
      <c r="C788" s="3"/>
      <c r="D788" s="2"/>
      <c r="E788" s="25"/>
      <c r="F788" s="2"/>
      <c r="G788" s="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10"/>
      <c r="C789" s="3"/>
      <c r="D789" s="2"/>
      <c r="E789" s="25"/>
      <c r="F789" s="2"/>
      <c r="G789" s="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10"/>
      <c r="C790" s="3"/>
      <c r="D790" s="2"/>
      <c r="E790" s="25"/>
      <c r="F790" s="2"/>
      <c r="G790" s="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10"/>
      <c r="C791" s="3"/>
      <c r="D791" s="2"/>
      <c r="E791" s="25"/>
      <c r="F791" s="2"/>
      <c r="G791" s="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10"/>
      <c r="C792" s="3"/>
      <c r="D792" s="2"/>
      <c r="E792" s="25"/>
      <c r="F792" s="2"/>
      <c r="G792" s="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10"/>
      <c r="C793" s="3"/>
      <c r="D793" s="2"/>
      <c r="E793" s="25"/>
      <c r="F793" s="2"/>
      <c r="G793" s="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10"/>
      <c r="C794" s="3"/>
      <c r="D794" s="2"/>
      <c r="E794" s="25"/>
      <c r="F794" s="2"/>
      <c r="G794" s="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10"/>
      <c r="C795" s="3"/>
      <c r="D795" s="2"/>
      <c r="E795" s="25"/>
      <c r="F795" s="2"/>
      <c r="G795" s="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10"/>
      <c r="C796" s="3"/>
      <c r="D796" s="2"/>
      <c r="E796" s="25"/>
      <c r="F796" s="2"/>
      <c r="G796" s="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10"/>
      <c r="C797" s="3"/>
      <c r="D797" s="2"/>
      <c r="E797" s="25"/>
      <c r="F797" s="2"/>
      <c r="G797" s="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10"/>
      <c r="C798" s="3"/>
      <c r="D798" s="2"/>
      <c r="E798" s="25"/>
      <c r="F798" s="2"/>
      <c r="G798" s="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10"/>
      <c r="C799" s="3"/>
      <c r="D799" s="2"/>
      <c r="E799" s="25"/>
      <c r="F799" s="2"/>
      <c r="G799" s="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10"/>
      <c r="C800" s="3"/>
      <c r="D800" s="2"/>
      <c r="E800" s="25"/>
      <c r="F800" s="2"/>
      <c r="G800" s="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10"/>
      <c r="C801" s="3"/>
      <c r="D801" s="2"/>
      <c r="E801" s="25"/>
      <c r="F801" s="2"/>
      <c r="G801" s="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10"/>
      <c r="C802" s="3"/>
      <c r="D802" s="2"/>
      <c r="E802" s="25"/>
      <c r="F802" s="2"/>
      <c r="G802" s="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10"/>
      <c r="C803" s="3"/>
      <c r="D803" s="2"/>
      <c r="E803" s="25"/>
      <c r="F803" s="2"/>
      <c r="G803" s="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10"/>
      <c r="C804" s="3"/>
      <c r="D804" s="2"/>
      <c r="E804" s="25"/>
      <c r="F804" s="2"/>
      <c r="G804" s="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10"/>
      <c r="C805" s="3"/>
      <c r="D805" s="2"/>
      <c r="E805" s="25"/>
      <c r="F805" s="2"/>
      <c r="G805" s="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10"/>
      <c r="C806" s="3"/>
      <c r="D806" s="2"/>
      <c r="E806" s="25"/>
      <c r="F806" s="2"/>
      <c r="G806" s="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10"/>
      <c r="C807" s="3"/>
      <c r="D807" s="2"/>
      <c r="E807" s="25"/>
      <c r="F807" s="2"/>
      <c r="G807" s="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10"/>
      <c r="C808" s="3"/>
      <c r="D808" s="2"/>
      <c r="E808" s="25"/>
      <c r="F808" s="2"/>
      <c r="G808" s="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10"/>
      <c r="C809" s="3"/>
      <c r="D809" s="2"/>
      <c r="E809" s="25"/>
      <c r="F809" s="2"/>
      <c r="G809" s="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10"/>
      <c r="C810" s="3"/>
      <c r="D810" s="2"/>
      <c r="E810" s="25"/>
      <c r="F810" s="2"/>
      <c r="G810" s="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10"/>
      <c r="C811" s="3"/>
      <c r="D811" s="2"/>
      <c r="E811" s="25"/>
      <c r="F811" s="2"/>
      <c r="G811" s="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10"/>
      <c r="C812" s="3"/>
      <c r="D812" s="2"/>
      <c r="E812" s="25"/>
      <c r="F812" s="2"/>
      <c r="G812" s="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10"/>
      <c r="C813" s="3"/>
      <c r="D813" s="2"/>
      <c r="E813" s="25"/>
      <c r="F813" s="2"/>
      <c r="G813" s="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10"/>
      <c r="C814" s="3"/>
      <c r="D814" s="2"/>
      <c r="E814" s="25"/>
      <c r="F814" s="2"/>
      <c r="G814" s="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10"/>
      <c r="C815" s="3"/>
      <c r="D815" s="2"/>
      <c r="E815" s="25"/>
      <c r="F815" s="2"/>
      <c r="G815" s="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10"/>
      <c r="C816" s="3"/>
      <c r="D816" s="2"/>
      <c r="E816" s="25"/>
      <c r="F816" s="2"/>
      <c r="G816" s="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10"/>
      <c r="C817" s="3"/>
      <c r="D817" s="2"/>
      <c r="E817" s="25"/>
      <c r="F817" s="2"/>
      <c r="G817" s="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10"/>
      <c r="C818" s="3"/>
      <c r="D818" s="2"/>
      <c r="E818" s="25"/>
      <c r="F818" s="2"/>
      <c r="G818" s="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10"/>
      <c r="C819" s="3"/>
      <c r="D819" s="2"/>
      <c r="E819" s="25"/>
      <c r="F819" s="2"/>
      <c r="G819" s="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10"/>
      <c r="C820" s="3"/>
      <c r="D820" s="2"/>
      <c r="E820" s="25"/>
      <c r="F820" s="2"/>
      <c r="G820" s="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10"/>
      <c r="C821" s="3"/>
      <c r="D821" s="2"/>
      <c r="E821" s="25"/>
      <c r="F821" s="2"/>
      <c r="G821" s="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10"/>
      <c r="C822" s="3"/>
      <c r="D822" s="2"/>
      <c r="E822" s="25"/>
      <c r="F822" s="2"/>
      <c r="G822" s="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10"/>
      <c r="C823" s="3"/>
      <c r="D823" s="2"/>
      <c r="E823" s="25"/>
      <c r="F823" s="2"/>
      <c r="G823" s="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10"/>
      <c r="C824" s="3"/>
      <c r="D824" s="2"/>
      <c r="E824" s="25"/>
      <c r="F824" s="2"/>
      <c r="G824" s="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10"/>
      <c r="C825" s="3"/>
      <c r="D825" s="2"/>
      <c r="E825" s="25"/>
      <c r="F825" s="2"/>
      <c r="G825" s="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10"/>
      <c r="C826" s="3"/>
      <c r="D826" s="2"/>
      <c r="E826" s="25"/>
      <c r="F826" s="2"/>
      <c r="G826" s="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10"/>
      <c r="C827" s="3"/>
      <c r="D827" s="2"/>
      <c r="E827" s="25"/>
      <c r="F827" s="2"/>
      <c r="G827" s="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10"/>
      <c r="C828" s="3"/>
      <c r="D828" s="2"/>
      <c r="E828" s="25"/>
      <c r="F828" s="2"/>
      <c r="G828" s="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10"/>
      <c r="C829" s="3"/>
      <c r="D829" s="2"/>
      <c r="E829" s="25"/>
      <c r="F829" s="2"/>
      <c r="G829" s="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10"/>
      <c r="C830" s="3"/>
      <c r="D830" s="2"/>
      <c r="E830" s="25"/>
      <c r="F830" s="2"/>
      <c r="G830" s="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10"/>
      <c r="C831" s="3"/>
      <c r="D831" s="2"/>
      <c r="E831" s="25"/>
      <c r="F831" s="2"/>
      <c r="G831" s="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10"/>
      <c r="C832" s="3"/>
      <c r="D832" s="2"/>
      <c r="E832" s="25"/>
      <c r="F832" s="2"/>
      <c r="G832" s="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10"/>
      <c r="C833" s="3"/>
      <c r="D833" s="2"/>
      <c r="E833" s="25"/>
      <c r="F833" s="2"/>
      <c r="G833" s="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10"/>
      <c r="C834" s="3"/>
      <c r="D834" s="2"/>
      <c r="E834" s="25"/>
      <c r="F834" s="2"/>
      <c r="G834" s="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10"/>
      <c r="C835" s="3"/>
      <c r="D835" s="2"/>
      <c r="E835" s="25"/>
      <c r="F835" s="2"/>
      <c r="G835" s="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10"/>
      <c r="C836" s="3"/>
      <c r="D836" s="2"/>
      <c r="E836" s="25"/>
      <c r="F836" s="2"/>
      <c r="G836" s="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10"/>
      <c r="C837" s="3"/>
      <c r="D837" s="2"/>
      <c r="E837" s="25"/>
      <c r="F837" s="2"/>
      <c r="G837" s="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10"/>
      <c r="C838" s="3"/>
      <c r="D838" s="2"/>
      <c r="E838" s="25"/>
      <c r="F838" s="2"/>
      <c r="G838" s="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10"/>
      <c r="C839" s="3"/>
      <c r="D839" s="2"/>
      <c r="E839" s="25"/>
      <c r="F839" s="2"/>
      <c r="G839" s="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10"/>
      <c r="C840" s="3"/>
      <c r="D840" s="2"/>
      <c r="E840" s="25"/>
      <c r="F840" s="2"/>
      <c r="G840" s="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10"/>
      <c r="C841" s="3"/>
      <c r="D841" s="2"/>
      <c r="E841" s="25"/>
      <c r="F841" s="2"/>
      <c r="G841" s="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10"/>
      <c r="C842" s="3"/>
      <c r="D842" s="2"/>
      <c r="E842" s="25"/>
      <c r="F842" s="2"/>
      <c r="G842" s="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10"/>
      <c r="C843" s="3"/>
      <c r="D843" s="2"/>
      <c r="E843" s="25"/>
      <c r="F843" s="2"/>
      <c r="G843" s="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10"/>
      <c r="C844" s="3"/>
      <c r="D844" s="2"/>
      <c r="E844" s="25"/>
      <c r="F844" s="2"/>
      <c r="G844" s="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10"/>
      <c r="C845" s="3"/>
      <c r="D845" s="2"/>
      <c r="E845" s="25"/>
      <c r="F845" s="2"/>
      <c r="G845" s="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10"/>
      <c r="C846" s="3"/>
      <c r="D846" s="2"/>
      <c r="E846" s="25"/>
      <c r="F846" s="2"/>
      <c r="G846" s="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10"/>
      <c r="C847" s="3"/>
      <c r="D847" s="2"/>
      <c r="E847" s="25"/>
      <c r="F847" s="2"/>
      <c r="G847" s="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10"/>
      <c r="C848" s="3"/>
      <c r="D848" s="2"/>
      <c r="E848" s="25"/>
      <c r="F848" s="2"/>
      <c r="G848" s="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10"/>
      <c r="C849" s="3"/>
      <c r="D849" s="2"/>
      <c r="E849" s="25"/>
      <c r="F849" s="2"/>
      <c r="G849" s="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10"/>
      <c r="C850" s="3"/>
      <c r="D850" s="2"/>
      <c r="E850" s="25"/>
      <c r="F850" s="2"/>
      <c r="G850" s="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10"/>
      <c r="C851" s="3"/>
      <c r="D851" s="2"/>
      <c r="E851" s="25"/>
      <c r="F851" s="2"/>
      <c r="G851" s="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10"/>
      <c r="C852" s="3"/>
      <c r="D852" s="2"/>
      <c r="E852" s="25"/>
      <c r="F852" s="2"/>
      <c r="G852" s="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10"/>
      <c r="C853" s="3"/>
      <c r="D853" s="2"/>
      <c r="E853" s="25"/>
      <c r="F853" s="2"/>
      <c r="G853" s="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10"/>
      <c r="C854" s="3"/>
      <c r="D854" s="2"/>
      <c r="E854" s="25"/>
      <c r="F854" s="2"/>
      <c r="G854" s="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10"/>
      <c r="C855" s="3"/>
      <c r="D855" s="2"/>
      <c r="E855" s="25"/>
      <c r="F855" s="2"/>
      <c r="G855" s="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10"/>
      <c r="C856" s="3"/>
      <c r="D856" s="2"/>
      <c r="E856" s="25"/>
      <c r="F856" s="2"/>
      <c r="G856" s="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10"/>
      <c r="C857" s="3"/>
      <c r="D857" s="2"/>
      <c r="E857" s="25"/>
      <c r="F857" s="2"/>
      <c r="G857" s="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10"/>
      <c r="C858" s="3"/>
      <c r="D858" s="2"/>
      <c r="E858" s="25"/>
      <c r="F858" s="2"/>
      <c r="G858" s="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10"/>
      <c r="C859" s="3"/>
      <c r="D859" s="2"/>
      <c r="E859" s="25"/>
      <c r="F859" s="2"/>
      <c r="G859" s="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10"/>
      <c r="C860" s="3"/>
      <c r="D860" s="2"/>
      <c r="E860" s="25"/>
      <c r="F860" s="2"/>
      <c r="G860" s="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10"/>
      <c r="C861" s="3"/>
      <c r="D861" s="2"/>
      <c r="E861" s="25"/>
      <c r="F861" s="2"/>
      <c r="G861" s="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10"/>
      <c r="C862" s="3"/>
      <c r="D862" s="2"/>
      <c r="E862" s="25"/>
      <c r="F862" s="2"/>
      <c r="G862" s="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10"/>
      <c r="C863" s="3"/>
      <c r="D863" s="2"/>
      <c r="E863" s="25"/>
      <c r="F863" s="2"/>
      <c r="G863" s="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10"/>
      <c r="C864" s="3"/>
      <c r="D864" s="2"/>
      <c r="E864" s="25"/>
      <c r="F864" s="2"/>
      <c r="G864" s="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10"/>
      <c r="C865" s="3"/>
      <c r="D865" s="2"/>
      <c r="E865" s="25"/>
      <c r="F865" s="2"/>
      <c r="G865" s="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10"/>
      <c r="C866" s="3"/>
      <c r="D866" s="2"/>
      <c r="E866" s="25"/>
      <c r="F866" s="2"/>
      <c r="G866" s="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10"/>
      <c r="C867" s="3"/>
      <c r="D867" s="2"/>
      <c r="E867" s="25"/>
      <c r="F867" s="2"/>
      <c r="G867" s="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10"/>
      <c r="C868" s="3"/>
      <c r="D868" s="2"/>
      <c r="E868" s="25"/>
      <c r="F868" s="2"/>
      <c r="G868" s="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10"/>
      <c r="C869" s="3"/>
      <c r="D869" s="2"/>
      <c r="E869" s="25"/>
      <c r="F869" s="2"/>
      <c r="G869" s="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10"/>
      <c r="C870" s="3"/>
      <c r="D870" s="2"/>
      <c r="E870" s="25"/>
      <c r="F870" s="2"/>
      <c r="G870" s="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10"/>
      <c r="C871" s="3"/>
      <c r="D871" s="2"/>
      <c r="E871" s="25"/>
      <c r="F871" s="2"/>
      <c r="G871" s="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10"/>
      <c r="C872" s="3"/>
      <c r="D872" s="2"/>
      <c r="E872" s="25"/>
      <c r="F872" s="2"/>
      <c r="G872" s="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10"/>
      <c r="C873" s="3"/>
      <c r="D873" s="2"/>
      <c r="E873" s="25"/>
      <c r="F873" s="2"/>
      <c r="G873" s="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10"/>
      <c r="C874" s="3"/>
      <c r="D874" s="2"/>
      <c r="E874" s="25"/>
      <c r="F874" s="2"/>
      <c r="G874" s="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10"/>
      <c r="C875" s="3"/>
      <c r="D875" s="2"/>
      <c r="E875" s="25"/>
      <c r="F875" s="2"/>
      <c r="G875" s="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10"/>
      <c r="C876" s="3"/>
      <c r="D876" s="2"/>
      <c r="E876" s="25"/>
      <c r="F876" s="2"/>
      <c r="G876" s="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10"/>
      <c r="C877" s="3"/>
      <c r="D877" s="2"/>
      <c r="E877" s="25"/>
      <c r="F877" s="2"/>
      <c r="G877" s="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10"/>
      <c r="C878" s="3"/>
      <c r="D878" s="2"/>
      <c r="E878" s="25"/>
      <c r="F878" s="2"/>
      <c r="G878" s="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10"/>
      <c r="C879" s="3"/>
      <c r="D879" s="2"/>
      <c r="E879" s="25"/>
      <c r="F879" s="2"/>
      <c r="G879" s="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10"/>
      <c r="C880" s="3"/>
      <c r="D880" s="2"/>
      <c r="E880" s="25"/>
      <c r="F880" s="2"/>
      <c r="G880" s="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10"/>
      <c r="C881" s="3"/>
      <c r="D881" s="2"/>
      <c r="E881" s="25"/>
      <c r="F881" s="2"/>
      <c r="G881" s="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10"/>
      <c r="C882" s="3"/>
      <c r="D882" s="2"/>
      <c r="E882" s="25"/>
      <c r="F882" s="2"/>
      <c r="G882" s="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10"/>
      <c r="C883" s="3"/>
      <c r="D883" s="2"/>
      <c r="E883" s="25"/>
      <c r="F883" s="2"/>
      <c r="G883" s="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10"/>
      <c r="C884" s="3"/>
      <c r="D884" s="2"/>
      <c r="E884" s="25"/>
      <c r="F884" s="2"/>
      <c r="G884" s="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10"/>
      <c r="C885" s="3"/>
      <c r="D885" s="2"/>
      <c r="E885" s="25"/>
      <c r="F885" s="2"/>
      <c r="G885" s="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10"/>
      <c r="C886" s="3"/>
      <c r="D886" s="2"/>
      <c r="E886" s="25"/>
      <c r="F886" s="2"/>
      <c r="G886" s="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10"/>
      <c r="C887" s="3"/>
      <c r="D887" s="2"/>
      <c r="E887" s="25"/>
      <c r="F887" s="2"/>
      <c r="G887" s="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10"/>
      <c r="C888" s="3"/>
      <c r="D888" s="2"/>
      <c r="E888" s="25"/>
      <c r="F888" s="2"/>
      <c r="G888" s="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10"/>
      <c r="C889" s="3"/>
      <c r="D889" s="2"/>
      <c r="E889" s="25"/>
      <c r="F889" s="2"/>
      <c r="G889" s="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10"/>
      <c r="C890" s="3"/>
      <c r="D890" s="2"/>
      <c r="E890" s="25"/>
      <c r="F890" s="2"/>
      <c r="G890" s="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10"/>
      <c r="C891" s="3"/>
      <c r="D891" s="2"/>
      <c r="E891" s="25"/>
      <c r="F891" s="2"/>
      <c r="G891" s="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10"/>
      <c r="C892" s="3"/>
      <c r="D892" s="2"/>
      <c r="E892" s="25"/>
      <c r="F892" s="2"/>
      <c r="G892" s="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10"/>
      <c r="C893" s="3"/>
      <c r="D893" s="2"/>
      <c r="E893" s="25"/>
      <c r="F893" s="2"/>
      <c r="G893" s="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10"/>
      <c r="C894" s="3"/>
      <c r="D894" s="2"/>
      <c r="E894" s="25"/>
      <c r="F894" s="2"/>
      <c r="G894" s="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10"/>
      <c r="C895" s="3"/>
      <c r="D895" s="2"/>
      <c r="E895" s="25"/>
      <c r="F895" s="2"/>
      <c r="G895" s="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10"/>
      <c r="C896" s="3"/>
      <c r="D896" s="2"/>
      <c r="E896" s="25"/>
      <c r="F896" s="2"/>
      <c r="G896" s="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10"/>
      <c r="C897" s="3"/>
      <c r="D897" s="2"/>
      <c r="E897" s="25"/>
      <c r="F897" s="2"/>
      <c r="G897" s="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10"/>
      <c r="C898" s="3"/>
      <c r="D898" s="2"/>
      <c r="E898" s="25"/>
      <c r="F898" s="2"/>
      <c r="G898" s="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10"/>
      <c r="C899" s="3"/>
      <c r="D899" s="2"/>
      <c r="E899" s="25"/>
      <c r="F899" s="2"/>
      <c r="G899" s="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10"/>
      <c r="C900" s="3"/>
      <c r="D900" s="2"/>
      <c r="E900" s="25"/>
      <c r="F900" s="2"/>
      <c r="G900" s="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10"/>
      <c r="C901" s="3"/>
      <c r="D901" s="2"/>
      <c r="E901" s="25"/>
      <c r="F901" s="2"/>
      <c r="G901" s="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10"/>
      <c r="C902" s="3"/>
      <c r="D902" s="2"/>
      <c r="E902" s="25"/>
      <c r="F902" s="2"/>
      <c r="G902" s="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10"/>
      <c r="C903" s="3"/>
      <c r="D903" s="2"/>
      <c r="E903" s="25"/>
      <c r="F903" s="2"/>
      <c r="G903" s="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10"/>
      <c r="C904" s="3"/>
      <c r="D904" s="2"/>
      <c r="E904" s="25"/>
      <c r="F904" s="2"/>
      <c r="G904" s="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10"/>
      <c r="C905" s="3"/>
      <c r="D905" s="2"/>
      <c r="E905" s="25"/>
      <c r="F905" s="2"/>
      <c r="G905" s="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10"/>
      <c r="C906" s="3"/>
      <c r="D906" s="2"/>
      <c r="E906" s="25"/>
      <c r="F906" s="2"/>
      <c r="G906" s="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10"/>
      <c r="C907" s="3"/>
      <c r="D907" s="2"/>
      <c r="E907" s="25"/>
      <c r="F907" s="2"/>
      <c r="G907" s="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10"/>
      <c r="C908" s="3"/>
      <c r="D908" s="2"/>
      <c r="E908" s="25"/>
      <c r="F908" s="2"/>
      <c r="G908" s="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10"/>
      <c r="C909" s="3"/>
      <c r="D909" s="2"/>
      <c r="E909" s="25"/>
      <c r="F909" s="2"/>
      <c r="G909" s="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10"/>
      <c r="C910" s="3"/>
      <c r="D910" s="2"/>
      <c r="E910" s="25"/>
      <c r="F910" s="2"/>
      <c r="G910" s="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10"/>
      <c r="C911" s="3"/>
      <c r="D911" s="2"/>
      <c r="E911" s="25"/>
      <c r="F911" s="2"/>
      <c r="G911" s="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10"/>
      <c r="C912" s="3"/>
      <c r="D912" s="2"/>
      <c r="E912" s="25"/>
      <c r="F912" s="2"/>
      <c r="G912" s="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10"/>
      <c r="C913" s="3"/>
      <c r="D913" s="2"/>
      <c r="E913" s="25"/>
      <c r="F913" s="2"/>
      <c r="G913" s="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10"/>
      <c r="C914" s="3"/>
      <c r="D914" s="2"/>
      <c r="E914" s="25"/>
      <c r="F914" s="2"/>
      <c r="G914" s="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10"/>
      <c r="C915" s="3"/>
      <c r="D915" s="2"/>
      <c r="E915" s="25"/>
      <c r="F915" s="2"/>
      <c r="G915" s="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10"/>
      <c r="C916" s="3"/>
      <c r="D916" s="2"/>
      <c r="E916" s="25"/>
      <c r="F916" s="2"/>
      <c r="G916" s="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10"/>
      <c r="C917" s="3"/>
      <c r="D917" s="2"/>
      <c r="E917" s="25"/>
      <c r="F917" s="2"/>
      <c r="G917" s="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10"/>
      <c r="C918" s="3"/>
      <c r="D918" s="2"/>
      <c r="E918" s="25"/>
      <c r="F918" s="2"/>
      <c r="G918" s="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10"/>
      <c r="C919" s="3"/>
      <c r="D919" s="2"/>
      <c r="E919" s="25"/>
      <c r="F919" s="2"/>
      <c r="G919" s="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10"/>
      <c r="C920" s="3"/>
      <c r="D920" s="2"/>
      <c r="E920" s="25"/>
      <c r="F920" s="2"/>
      <c r="G920" s="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10"/>
      <c r="C921" s="3"/>
      <c r="D921" s="2"/>
      <c r="E921" s="25"/>
      <c r="F921" s="2"/>
      <c r="G921" s="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10"/>
      <c r="C922" s="3"/>
      <c r="D922" s="2"/>
      <c r="E922" s="25"/>
      <c r="F922" s="2"/>
      <c r="G922" s="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10"/>
      <c r="C923" s="3"/>
      <c r="D923" s="2"/>
      <c r="E923" s="25"/>
      <c r="F923" s="2"/>
      <c r="G923" s="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10"/>
      <c r="C924" s="3"/>
      <c r="D924" s="2"/>
      <c r="E924" s="25"/>
      <c r="F924" s="2"/>
      <c r="G924" s="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10"/>
      <c r="C925" s="3"/>
      <c r="D925" s="2"/>
      <c r="E925" s="25"/>
      <c r="F925" s="2"/>
      <c r="G925" s="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10"/>
      <c r="C926" s="3"/>
      <c r="D926" s="2"/>
      <c r="E926" s="25"/>
      <c r="F926" s="2"/>
      <c r="G926" s="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10"/>
      <c r="C927" s="3"/>
      <c r="D927" s="2"/>
      <c r="E927" s="25"/>
      <c r="F927" s="2"/>
      <c r="G927" s="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10"/>
      <c r="C928" s="3"/>
      <c r="D928" s="2"/>
      <c r="E928" s="25"/>
      <c r="F928" s="2"/>
      <c r="G928" s="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10"/>
      <c r="C929" s="3"/>
      <c r="D929" s="2"/>
      <c r="E929" s="25"/>
      <c r="F929" s="2"/>
      <c r="G929" s="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10"/>
      <c r="C930" s="3"/>
      <c r="D930" s="2"/>
      <c r="E930" s="25"/>
      <c r="F930" s="2"/>
      <c r="G930" s="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10"/>
      <c r="C931" s="3"/>
      <c r="D931" s="2"/>
      <c r="E931" s="25"/>
      <c r="F931" s="2"/>
      <c r="G931" s="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10"/>
      <c r="C932" s="3"/>
      <c r="D932" s="2"/>
      <c r="E932" s="25"/>
      <c r="F932" s="2"/>
      <c r="G932" s="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10"/>
      <c r="C933" s="3"/>
      <c r="D933" s="2"/>
      <c r="E933" s="25"/>
      <c r="F933" s="2"/>
      <c r="G933" s="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10"/>
      <c r="C934" s="3"/>
      <c r="D934" s="2"/>
      <c r="E934" s="25"/>
      <c r="F934" s="2"/>
      <c r="G934" s="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10"/>
      <c r="C935" s="3"/>
      <c r="D935" s="2"/>
      <c r="E935" s="25"/>
      <c r="F935" s="2"/>
      <c r="G935" s="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10"/>
      <c r="C936" s="3"/>
      <c r="D936" s="2"/>
      <c r="E936" s="25"/>
      <c r="F936" s="2"/>
      <c r="G936" s="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10"/>
      <c r="C937" s="3"/>
      <c r="D937" s="2"/>
      <c r="E937" s="25"/>
      <c r="F937" s="2"/>
      <c r="G937" s="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10"/>
      <c r="C938" s="3"/>
      <c r="D938" s="2"/>
      <c r="E938" s="25"/>
      <c r="F938" s="2"/>
      <c r="G938" s="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10"/>
      <c r="C939" s="3"/>
      <c r="D939" s="2"/>
      <c r="E939" s="25"/>
      <c r="F939" s="2"/>
      <c r="G939" s="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10"/>
      <c r="C940" s="3"/>
      <c r="D940" s="2"/>
      <c r="E940" s="25"/>
      <c r="F940" s="2"/>
      <c r="G940" s="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10"/>
      <c r="C941" s="3"/>
      <c r="D941" s="2"/>
      <c r="E941" s="25"/>
      <c r="F941" s="2"/>
      <c r="G941" s="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10"/>
      <c r="C942" s="3"/>
      <c r="D942" s="2"/>
      <c r="E942" s="25"/>
      <c r="F942" s="2"/>
      <c r="G942" s="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10"/>
      <c r="C943" s="3"/>
      <c r="D943" s="2"/>
      <c r="E943" s="25"/>
      <c r="F943" s="2"/>
      <c r="G943" s="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10"/>
      <c r="C944" s="3"/>
      <c r="D944" s="2"/>
      <c r="E944" s="25"/>
      <c r="F944" s="2"/>
      <c r="G944" s="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10"/>
      <c r="C945" s="3"/>
      <c r="D945" s="2"/>
      <c r="E945" s="25"/>
      <c r="F945" s="2"/>
      <c r="G945" s="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10"/>
      <c r="C946" s="3"/>
      <c r="D946" s="2"/>
      <c r="E946" s="25"/>
      <c r="F946" s="2"/>
      <c r="G946" s="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10"/>
      <c r="C947" s="3"/>
      <c r="D947" s="2"/>
      <c r="E947" s="25"/>
      <c r="F947" s="2"/>
      <c r="G947" s="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10"/>
      <c r="C948" s="3"/>
      <c r="D948" s="2"/>
      <c r="E948" s="25"/>
      <c r="F948" s="2"/>
      <c r="G948" s="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10"/>
      <c r="C949" s="3"/>
      <c r="D949" s="2"/>
      <c r="E949" s="25"/>
      <c r="F949" s="2"/>
      <c r="G949" s="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10"/>
      <c r="C950" s="3"/>
      <c r="D950" s="2"/>
      <c r="E950" s="25"/>
      <c r="F950" s="2"/>
      <c r="G950" s="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10"/>
      <c r="C951" s="3"/>
      <c r="D951" s="2"/>
      <c r="E951" s="25"/>
      <c r="F951" s="2"/>
      <c r="G951" s="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10"/>
      <c r="C952" s="3"/>
      <c r="D952" s="2"/>
      <c r="E952" s="25"/>
      <c r="F952" s="2"/>
      <c r="G952" s="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10"/>
      <c r="C953" s="3"/>
      <c r="D953" s="2"/>
      <c r="E953" s="25"/>
      <c r="F953" s="2"/>
      <c r="G953" s="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10"/>
      <c r="C954" s="3"/>
      <c r="D954" s="2"/>
      <c r="E954" s="25"/>
      <c r="F954" s="2"/>
      <c r="G954" s="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10"/>
      <c r="C955" s="3"/>
      <c r="D955" s="2"/>
      <c r="E955" s="25"/>
      <c r="F955" s="2"/>
      <c r="G955" s="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10"/>
      <c r="C956" s="3"/>
      <c r="D956" s="2"/>
      <c r="E956" s="25"/>
      <c r="F956" s="2"/>
      <c r="G956" s="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10"/>
      <c r="C957" s="3"/>
      <c r="D957" s="2"/>
      <c r="E957" s="25"/>
      <c r="F957" s="2"/>
      <c r="G957" s="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10"/>
      <c r="C958" s="3"/>
      <c r="D958" s="2"/>
      <c r="E958" s="25"/>
      <c r="F958" s="2"/>
      <c r="G958" s="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10"/>
      <c r="C959" s="3"/>
      <c r="D959" s="2"/>
      <c r="E959" s="25"/>
      <c r="F959" s="2"/>
      <c r="G959" s="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10"/>
      <c r="C960" s="3"/>
      <c r="D960" s="2"/>
      <c r="E960" s="25"/>
      <c r="F960" s="2"/>
      <c r="G960" s="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10"/>
      <c r="C961" s="3"/>
      <c r="D961" s="2"/>
      <c r="E961" s="25"/>
      <c r="F961" s="2"/>
      <c r="G961" s="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10"/>
      <c r="C962" s="3"/>
      <c r="D962" s="2"/>
      <c r="E962" s="25"/>
      <c r="F962" s="2"/>
      <c r="G962" s="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10"/>
      <c r="C963" s="3"/>
      <c r="D963" s="2"/>
      <c r="E963" s="25"/>
      <c r="F963" s="2"/>
      <c r="G963" s="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10"/>
      <c r="C964" s="3"/>
      <c r="D964" s="2"/>
      <c r="E964" s="25"/>
      <c r="F964" s="2"/>
      <c r="G964" s="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10"/>
      <c r="C965" s="3"/>
      <c r="D965" s="2"/>
      <c r="E965" s="25"/>
      <c r="F965" s="2"/>
      <c r="G965" s="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10"/>
      <c r="C966" s="3"/>
      <c r="D966" s="2"/>
      <c r="E966" s="25"/>
      <c r="F966" s="2"/>
      <c r="G966" s="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10"/>
      <c r="C967" s="3"/>
      <c r="D967" s="2"/>
      <c r="E967" s="25"/>
      <c r="F967" s="2"/>
      <c r="G967" s="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10"/>
      <c r="C968" s="3"/>
      <c r="D968" s="2"/>
      <c r="E968" s="25"/>
      <c r="F968" s="2"/>
      <c r="G968" s="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10"/>
      <c r="C969" s="3"/>
      <c r="D969" s="2"/>
      <c r="E969" s="25"/>
      <c r="F969" s="2"/>
      <c r="G969" s="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10"/>
      <c r="C970" s="3"/>
      <c r="D970" s="2"/>
      <c r="E970" s="25"/>
      <c r="F970" s="2"/>
      <c r="G970" s="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10"/>
      <c r="C971" s="3"/>
      <c r="D971" s="2"/>
      <c r="E971" s="25"/>
      <c r="F971" s="2"/>
      <c r="G971" s="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10"/>
      <c r="C972" s="3"/>
      <c r="D972" s="2"/>
      <c r="E972" s="25"/>
      <c r="F972" s="2"/>
      <c r="G972" s="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10"/>
      <c r="C973" s="3"/>
      <c r="D973" s="2"/>
      <c r="E973" s="25"/>
      <c r="F973" s="2"/>
      <c r="G973" s="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10"/>
      <c r="C974" s="3"/>
      <c r="D974" s="2"/>
      <c r="E974" s="25"/>
      <c r="F974" s="2"/>
      <c r="G974" s="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10"/>
      <c r="C975" s="3"/>
      <c r="D975" s="2"/>
      <c r="E975" s="25"/>
      <c r="F975" s="2"/>
      <c r="G975" s="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10"/>
      <c r="C976" s="3"/>
      <c r="D976" s="2"/>
      <c r="E976" s="25"/>
      <c r="F976" s="2"/>
      <c r="G976" s="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10"/>
      <c r="C977" s="3"/>
      <c r="D977" s="2"/>
      <c r="E977" s="25"/>
      <c r="F977" s="2"/>
      <c r="G977" s="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10"/>
      <c r="C978" s="3"/>
      <c r="D978" s="2"/>
      <c r="E978" s="25"/>
      <c r="F978" s="2"/>
      <c r="G978" s="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10"/>
      <c r="C979" s="3"/>
      <c r="D979" s="2"/>
      <c r="E979" s="25"/>
      <c r="F979" s="2"/>
      <c r="G979" s="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10"/>
      <c r="C980" s="3"/>
      <c r="D980" s="2"/>
      <c r="E980" s="25"/>
      <c r="F980" s="2"/>
      <c r="G980" s="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10"/>
      <c r="C981" s="3"/>
      <c r="D981" s="2"/>
      <c r="E981" s="25"/>
      <c r="F981" s="2"/>
      <c r="G981" s="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10"/>
      <c r="C982" s="3"/>
      <c r="D982" s="2"/>
      <c r="E982" s="25"/>
      <c r="F982" s="2"/>
      <c r="G982" s="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10"/>
      <c r="C983" s="3"/>
      <c r="D983" s="2"/>
      <c r="E983" s="25"/>
      <c r="F983" s="2"/>
      <c r="G983" s="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10"/>
      <c r="C984" s="3"/>
      <c r="D984" s="2"/>
      <c r="E984" s="25"/>
      <c r="F984" s="2"/>
      <c r="G984" s="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10"/>
      <c r="C985" s="3"/>
      <c r="D985" s="2"/>
      <c r="E985" s="25"/>
      <c r="F985" s="2"/>
      <c r="G985" s="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10"/>
      <c r="C986" s="3"/>
      <c r="D986" s="2"/>
      <c r="E986" s="25"/>
      <c r="F986" s="2"/>
      <c r="G986" s="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10"/>
      <c r="C987" s="3"/>
      <c r="D987" s="2"/>
      <c r="E987" s="25"/>
      <c r="F987" s="2"/>
      <c r="G987" s="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10"/>
      <c r="C988" s="3"/>
      <c r="D988" s="2"/>
      <c r="E988" s="25"/>
      <c r="F988" s="2"/>
      <c r="G988" s="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10"/>
      <c r="C989" s="3"/>
      <c r="D989" s="2"/>
      <c r="E989" s="25"/>
      <c r="F989" s="2"/>
      <c r="G989" s="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10"/>
      <c r="C990" s="3"/>
      <c r="D990" s="2"/>
      <c r="E990" s="25"/>
      <c r="F990" s="2"/>
      <c r="G990" s="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10"/>
      <c r="C991" s="3"/>
      <c r="D991" s="2"/>
      <c r="E991" s="25"/>
      <c r="F991" s="2"/>
      <c r="G991" s="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10"/>
      <c r="C992" s="3"/>
      <c r="D992" s="2"/>
      <c r="E992" s="25"/>
      <c r="F992" s="2"/>
      <c r="G992" s="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10"/>
      <c r="C993" s="3"/>
      <c r="D993" s="2"/>
      <c r="E993" s="25"/>
      <c r="F993" s="2"/>
      <c r="G993" s="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10"/>
      <c r="C994" s="3"/>
      <c r="D994" s="2"/>
      <c r="E994" s="25"/>
      <c r="F994" s="2"/>
      <c r="G994" s="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10"/>
      <c r="C995" s="3"/>
      <c r="D995" s="2"/>
      <c r="E995" s="25"/>
      <c r="F995" s="2"/>
      <c r="G995" s="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10"/>
      <c r="C996" s="3"/>
      <c r="D996" s="2"/>
      <c r="E996" s="25"/>
      <c r="F996" s="2"/>
      <c r="G996" s="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10"/>
      <c r="C997" s="3"/>
      <c r="D997" s="2"/>
      <c r="E997" s="25"/>
      <c r="F997" s="2"/>
      <c r="G997" s="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10"/>
      <c r="C998" s="3"/>
      <c r="D998" s="2"/>
      <c r="E998" s="25"/>
      <c r="F998" s="2"/>
      <c r="G998" s="3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10"/>
      <c r="C999" s="3"/>
      <c r="D999" s="2"/>
      <c r="E999" s="25"/>
      <c r="F999" s="2"/>
      <c r="G999" s="3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10"/>
      <c r="C1000" s="3"/>
      <c r="D1000" s="2"/>
      <c r="E1000" s="25"/>
      <c r="F1000" s="2"/>
      <c r="G1000" s="3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10"/>
      <c r="C1001" s="3"/>
      <c r="D1001" s="2"/>
      <c r="E1001" s="25"/>
      <c r="F1001" s="2"/>
      <c r="G1001" s="3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10"/>
      <c r="C1002" s="3"/>
      <c r="D1002" s="2"/>
      <c r="E1002" s="25"/>
      <c r="F1002" s="2"/>
      <c r="G1002" s="3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10"/>
      <c r="C1003" s="3"/>
      <c r="D1003" s="2"/>
      <c r="E1003" s="25"/>
      <c r="F1003" s="2"/>
      <c r="G1003" s="3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10"/>
      <c r="C1004" s="3"/>
      <c r="D1004" s="2"/>
      <c r="E1004" s="25"/>
      <c r="F1004" s="2"/>
      <c r="G1004" s="3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10"/>
      <c r="C1005" s="3"/>
      <c r="D1005" s="2"/>
      <c r="E1005" s="25"/>
      <c r="F1005" s="2"/>
      <c r="G1005" s="3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10"/>
      <c r="C1006" s="3"/>
      <c r="D1006" s="2"/>
      <c r="E1006" s="25"/>
      <c r="F1006" s="2"/>
      <c r="G1006" s="3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10"/>
      <c r="C1007" s="3"/>
      <c r="D1007" s="2"/>
      <c r="E1007" s="25"/>
      <c r="F1007" s="2"/>
      <c r="G1007" s="3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10"/>
      <c r="C1008" s="3"/>
      <c r="D1008" s="2"/>
      <c r="E1008" s="25"/>
      <c r="F1008" s="2"/>
      <c r="G1008" s="3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10"/>
      <c r="C1009" s="3"/>
      <c r="D1009" s="2"/>
      <c r="E1009" s="25"/>
      <c r="F1009" s="2"/>
      <c r="G1009" s="3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10"/>
      <c r="C1010" s="3"/>
      <c r="D1010" s="2"/>
      <c r="E1010" s="25"/>
      <c r="F1010" s="2"/>
      <c r="G1010" s="3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10"/>
      <c r="C1011" s="3"/>
      <c r="D1011" s="2"/>
      <c r="E1011" s="25"/>
      <c r="F1011" s="2"/>
      <c r="G1011" s="3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10"/>
      <c r="C1012" s="3"/>
      <c r="D1012" s="2"/>
      <c r="E1012" s="25"/>
      <c r="F1012" s="2"/>
      <c r="G1012" s="3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10"/>
      <c r="C1013" s="3"/>
      <c r="D1013" s="2"/>
      <c r="E1013" s="25"/>
      <c r="F1013" s="2"/>
      <c r="G1013" s="3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10"/>
      <c r="C1014" s="3"/>
      <c r="D1014" s="2"/>
      <c r="E1014" s="25"/>
      <c r="F1014" s="2"/>
      <c r="G1014" s="3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10"/>
      <c r="C1015" s="3"/>
      <c r="D1015" s="2"/>
      <c r="E1015" s="25"/>
      <c r="F1015" s="2"/>
      <c r="G1015" s="3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10"/>
      <c r="C1016" s="3"/>
      <c r="D1016" s="2"/>
      <c r="E1016" s="25"/>
      <c r="F1016" s="2"/>
      <c r="G1016" s="3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10"/>
      <c r="C1017" s="3"/>
      <c r="D1017" s="2"/>
      <c r="E1017" s="25"/>
      <c r="F1017" s="2"/>
      <c r="G1017" s="3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10"/>
      <c r="C1018" s="3"/>
      <c r="D1018" s="2"/>
      <c r="E1018" s="25"/>
      <c r="F1018" s="2"/>
      <c r="G1018" s="3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10"/>
      <c r="C1019" s="3"/>
      <c r="D1019" s="2"/>
      <c r="E1019" s="25"/>
      <c r="F1019" s="2"/>
      <c r="G1019" s="3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10"/>
      <c r="C1020" s="3"/>
      <c r="D1020" s="2"/>
      <c r="E1020" s="25"/>
      <c r="F1020" s="2"/>
      <c r="G1020" s="3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10"/>
      <c r="C1021" s="3"/>
      <c r="D1021" s="2"/>
      <c r="E1021" s="25"/>
      <c r="F1021" s="2"/>
      <c r="G1021" s="3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10"/>
      <c r="C1022" s="3"/>
      <c r="D1022" s="2"/>
      <c r="E1022" s="25"/>
      <c r="F1022" s="2"/>
      <c r="G1022" s="3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10"/>
      <c r="C1023" s="3"/>
      <c r="D1023" s="2"/>
      <c r="E1023" s="25"/>
      <c r="F1023" s="2"/>
      <c r="G1023" s="3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10"/>
      <c r="C1024" s="3"/>
      <c r="D1024" s="2"/>
      <c r="E1024" s="25"/>
      <c r="F1024" s="2"/>
      <c r="G1024" s="3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2"/>
      <c r="B1025" s="10"/>
      <c r="C1025" s="3"/>
      <c r="D1025" s="2"/>
      <c r="E1025" s="25"/>
      <c r="F1025" s="2"/>
      <c r="G1025" s="3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/>
      <c r="B1026" s="10"/>
      <c r="C1026" s="3"/>
      <c r="D1026" s="2"/>
      <c r="E1026" s="25"/>
      <c r="F1026" s="2"/>
      <c r="G1026" s="3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2"/>
      <c r="B1027" s="10"/>
      <c r="C1027" s="3"/>
      <c r="D1027" s="2"/>
      <c r="E1027" s="25"/>
      <c r="F1027" s="2"/>
      <c r="G1027" s="3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/>
      <c r="B1028" s="10"/>
      <c r="C1028" s="3"/>
      <c r="D1028" s="2"/>
      <c r="E1028" s="25"/>
      <c r="F1028" s="2"/>
      <c r="G1028" s="3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/>
      <c r="B1029" s="10"/>
      <c r="C1029" s="3"/>
      <c r="D1029" s="2"/>
      <c r="E1029" s="25"/>
      <c r="F1029" s="2"/>
      <c r="G1029" s="3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2"/>
      <c r="B1030" s="10"/>
      <c r="C1030" s="3"/>
      <c r="D1030" s="2"/>
      <c r="E1030" s="25"/>
      <c r="F1030" s="2"/>
      <c r="G1030" s="3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/>
      <c r="B1031" s="10"/>
      <c r="C1031" s="3"/>
      <c r="D1031" s="2"/>
      <c r="E1031" s="25"/>
      <c r="F1031" s="2"/>
      <c r="G1031" s="3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2"/>
      <c r="B1032" s="10"/>
      <c r="C1032" s="3"/>
      <c r="D1032" s="2"/>
      <c r="E1032" s="25"/>
      <c r="F1032" s="2"/>
      <c r="G1032" s="3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2"/>
      <c r="B1033" s="10"/>
      <c r="C1033" s="3"/>
      <c r="D1033" s="2"/>
      <c r="E1033" s="25"/>
      <c r="F1033" s="2"/>
      <c r="G1033" s="3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2"/>
      <c r="B1034" s="10"/>
      <c r="C1034" s="3"/>
      <c r="D1034" s="2"/>
      <c r="E1034" s="25"/>
      <c r="F1034" s="2"/>
      <c r="G1034" s="3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2"/>
      <c r="B1035" s="10"/>
      <c r="C1035" s="3"/>
      <c r="D1035" s="2"/>
      <c r="E1035" s="25"/>
      <c r="F1035" s="2"/>
      <c r="G1035" s="3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2"/>
      <c r="B1036" s="10"/>
      <c r="C1036" s="3"/>
      <c r="D1036" s="2"/>
      <c r="E1036" s="25"/>
      <c r="F1036" s="2"/>
      <c r="G1036" s="3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2"/>
      <c r="B1037" s="10"/>
      <c r="C1037" s="3"/>
      <c r="D1037" s="2"/>
      <c r="E1037" s="25"/>
      <c r="F1037" s="2"/>
      <c r="G1037" s="3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2"/>
      <c r="B1038" s="10"/>
      <c r="C1038" s="3"/>
      <c r="D1038" s="2"/>
      <c r="E1038" s="25"/>
      <c r="F1038" s="2"/>
      <c r="G1038" s="3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2"/>
      <c r="B1039" s="10"/>
      <c r="C1039" s="3"/>
      <c r="D1039" s="2"/>
      <c r="E1039" s="25"/>
      <c r="F1039" s="2"/>
      <c r="G1039" s="3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2"/>
      <c r="B1040" s="10"/>
      <c r="C1040" s="3"/>
      <c r="D1040" s="2"/>
      <c r="E1040" s="25"/>
      <c r="F1040" s="2"/>
      <c r="G1040" s="3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5">
      <c r="A1041" s="2"/>
      <c r="B1041" s="10"/>
      <c r="C1041" s="3"/>
      <c r="D1041" s="2"/>
      <c r="E1041" s="25"/>
      <c r="F1041" s="2"/>
      <c r="G1041" s="3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5">
      <c r="A1042" s="2"/>
      <c r="B1042" s="10"/>
      <c r="C1042" s="3"/>
      <c r="D1042" s="2"/>
      <c r="E1042" s="25"/>
      <c r="F1042" s="2"/>
      <c r="G1042" s="3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5">
      <c r="A1043" s="2"/>
      <c r="B1043" s="10"/>
      <c r="C1043" s="3"/>
      <c r="D1043" s="2"/>
      <c r="E1043" s="25"/>
      <c r="F1043" s="2"/>
      <c r="G1043" s="3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5">
      <c r="A1044" s="2"/>
      <c r="B1044" s="10"/>
      <c r="C1044" s="3"/>
      <c r="D1044" s="2"/>
      <c r="E1044" s="25"/>
      <c r="F1044" s="2"/>
      <c r="G1044" s="3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5">
      <c r="A1045" s="2"/>
      <c r="B1045" s="10"/>
      <c r="C1045" s="3"/>
      <c r="D1045" s="2"/>
      <c r="E1045" s="25"/>
      <c r="F1045" s="2"/>
      <c r="G1045" s="3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25">
      <c r="A1046" s="2"/>
      <c r="B1046" s="10"/>
      <c r="C1046" s="3"/>
      <c r="D1046" s="2"/>
      <c r="E1046" s="25"/>
      <c r="F1046" s="2"/>
      <c r="G1046" s="3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25">
      <c r="A1047" s="2"/>
      <c r="B1047" s="10"/>
      <c r="C1047" s="3"/>
      <c r="D1047" s="2"/>
      <c r="E1047" s="25"/>
      <c r="F1047" s="2"/>
      <c r="G1047" s="3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25">
      <c r="A1048" s="2"/>
      <c r="B1048" s="10"/>
      <c r="C1048" s="3"/>
      <c r="D1048" s="2"/>
      <c r="E1048" s="25"/>
      <c r="F1048" s="2"/>
      <c r="G1048" s="3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</sheetData>
  <mergeCells count="2">
    <mergeCell ref="A1:E1"/>
    <mergeCell ref="A2:E2"/>
  </mergeCells>
  <pageMargins left="0.78740157480314965" right="0" top="0.59055118110236227" bottom="0.39370078740157483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opLeftCell="A4" zoomScale="75" zoomScaleNormal="75" workbookViewId="0">
      <selection sqref="A1:E1"/>
    </sheetView>
  </sheetViews>
  <sheetFormatPr defaultColWidth="14.44140625" defaultRowHeight="15" customHeight="1" x14ac:dyDescent="0.25"/>
  <cols>
    <col min="1" max="1" width="16.109375" style="116" customWidth="1"/>
    <col min="2" max="2" width="15.6640625" style="116" customWidth="1"/>
    <col min="3" max="3" width="10.33203125" style="116" customWidth="1"/>
    <col min="4" max="4" width="29.44140625" style="116" customWidth="1"/>
    <col min="5" max="5" width="10.88671875" style="240" customWidth="1"/>
    <col min="6" max="6" width="11.44140625" style="116" customWidth="1"/>
    <col min="7" max="7" width="10.5546875" style="116" customWidth="1"/>
    <col min="8" max="25" width="9.109375" style="116" customWidth="1"/>
    <col min="26" max="16384" width="14.44140625" style="116"/>
  </cols>
  <sheetData>
    <row r="1" spans="1:26" x14ac:dyDescent="0.25">
      <c r="A1" s="262" t="s">
        <v>0</v>
      </c>
      <c r="B1" s="263"/>
      <c r="C1" s="263"/>
      <c r="D1" s="263"/>
      <c r="E1" s="263"/>
      <c r="F1" s="115"/>
      <c r="G1" s="1"/>
      <c r="H1" s="2"/>
      <c r="I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.6" x14ac:dyDescent="0.3">
      <c r="A2" s="264" t="s">
        <v>114</v>
      </c>
      <c r="B2" s="265"/>
      <c r="C2" s="265"/>
      <c r="D2" s="265"/>
      <c r="E2" s="265"/>
      <c r="G2" s="38"/>
      <c r="H2" s="2"/>
      <c r="I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3.2" x14ac:dyDescent="0.25">
      <c r="A3" s="4"/>
      <c r="B3" s="5"/>
      <c r="C3" s="6"/>
      <c r="D3" s="4"/>
      <c r="E3" s="7"/>
      <c r="F3" s="4"/>
      <c r="G3" s="6"/>
      <c r="H3" s="4"/>
      <c r="I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6" ht="15.6" x14ac:dyDescent="0.3">
      <c r="A4" s="114" t="s">
        <v>117</v>
      </c>
      <c r="B4" s="8"/>
      <c r="C4" s="9" t="s">
        <v>51</v>
      </c>
      <c r="D4" s="2"/>
      <c r="E4" s="10" t="s">
        <v>2</v>
      </c>
      <c r="F4" s="2"/>
      <c r="G4" s="181" t="s">
        <v>149</v>
      </c>
      <c r="H4" s="2"/>
      <c r="I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3.2" x14ac:dyDescent="0.25">
      <c r="A5" s="4"/>
      <c r="B5" s="5"/>
      <c r="C5" s="6"/>
      <c r="D5" s="4"/>
      <c r="E5" s="7"/>
      <c r="F5" s="4"/>
      <c r="G5" s="6"/>
      <c r="H5" s="4"/>
      <c r="I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s="137" customFormat="1" ht="15.6" x14ac:dyDescent="0.3">
      <c r="A6" s="11" t="s">
        <v>3</v>
      </c>
      <c r="B6" s="109" t="s">
        <v>4</v>
      </c>
      <c r="C6" s="38">
        <v>1</v>
      </c>
      <c r="D6" s="42" t="s">
        <v>71</v>
      </c>
      <c r="E6" s="111" t="s">
        <v>175</v>
      </c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137" customFormat="1" ht="15.6" x14ac:dyDescent="0.3">
      <c r="A7" s="11"/>
      <c r="B7" s="109"/>
      <c r="C7" s="38">
        <v>2</v>
      </c>
      <c r="D7" s="42" t="s">
        <v>72</v>
      </c>
      <c r="E7" s="111" t="s">
        <v>153</v>
      </c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137" customFormat="1" ht="13.2" x14ac:dyDescent="0.25">
      <c r="A8" s="4"/>
      <c r="B8" s="5"/>
      <c r="C8" s="6"/>
      <c r="D8" s="4"/>
      <c r="E8" s="7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7" customFormat="1" ht="15.6" x14ac:dyDescent="0.3">
      <c r="A9" s="11"/>
      <c r="B9" s="109" t="s">
        <v>38</v>
      </c>
      <c r="C9" s="38">
        <v>1</v>
      </c>
      <c r="D9" s="42" t="s">
        <v>37</v>
      </c>
      <c r="E9" s="111" t="s">
        <v>176</v>
      </c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137" customFormat="1" ht="13.2" x14ac:dyDescent="0.25">
      <c r="A10" s="4"/>
      <c r="B10" s="5"/>
      <c r="C10" s="6"/>
      <c r="D10" s="4"/>
      <c r="E10" s="7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137" customFormat="1" ht="15.6" x14ac:dyDescent="0.3">
      <c r="A11" s="4"/>
      <c r="B11" s="109" t="s">
        <v>6</v>
      </c>
      <c r="C11" s="119">
        <v>1</v>
      </c>
      <c r="D11" s="42" t="s">
        <v>144</v>
      </c>
      <c r="E11" s="180" t="s">
        <v>155</v>
      </c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137" customFormat="1" ht="15.6" x14ac:dyDescent="0.3">
      <c r="A12" s="4"/>
      <c r="B12" s="109"/>
      <c r="C12" s="119"/>
      <c r="D12" s="42" t="s">
        <v>141</v>
      </c>
      <c r="E12" s="180" t="s">
        <v>156</v>
      </c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137" customFormat="1" ht="13.2" x14ac:dyDescent="0.25">
      <c r="A13" s="4"/>
      <c r="B13" s="5"/>
      <c r="C13" s="6"/>
      <c r="D13" s="4"/>
      <c r="E13" s="7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37" customFormat="1" ht="15.6" x14ac:dyDescent="0.3">
      <c r="A14" s="4"/>
      <c r="B14" s="109" t="s">
        <v>11</v>
      </c>
      <c r="C14" s="38">
        <v>1</v>
      </c>
      <c r="D14" s="42" t="s">
        <v>65</v>
      </c>
      <c r="E14" s="111">
        <v>51.59</v>
      </c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37" customFormat="1" ht="15.6" x14ac:dyDescent="0.3">
      <c r="A15" s="4"/>
      <c r="B15" s="109"/>
      <c r="C15" s="38">
        <v>2</v>
      </c>
      <c r="D15" s="42" t="s">
        <v>5</v>
      </c>
      <c r="E15" s="111">
        <v>53.3</v>
      </c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137" customFormat="1" ht="13.2" x14ac:dyDescent="0.25">
      <c r="A16" s="4"/>
      <c r="B16" s="5"/>
      <c r="C16" s="6"/>
      <c r="E16" s="240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137" customFormat="1" ht="15.6" x14ac:dyDescent="0.3">
      <c r="A17" s="4"/>
      <c r="B17" s="109" t="s">
        <v>25</v>
      </c>
      <c r="C17" s="119">
        <v>1</v>
      </c>
      <c r="D17" s="42" t="s">
        <v>145</v>
      </c>
      <c r="E17" s="111">
        <v>53.4</v>
      </c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137" customFormat="1" ht="15.6" x14ac:dyDescent="0.3">
      <c r="A18" s="4"/>
      <c r="B18" s="109"/>
      <c r="C18" s="119">
        <v>2</v>
      </c>
      <c r="D18" s="42" t="s">
        <v>137</v>
      </c>
      <c r="E18" s="111">
        <v>54.3</v>
      </c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137" customFormat="1" x14ac:dyDescent="0.25">
      <c r="A19" s="4"/>
      <c r="B19" s="5"/>
      <c r="C19" s="6"/>
      <c r="D19" s="4"/>
      <c r="E19" s="35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137" customFormat="1" ht="15.6" x14ac:dyDescent="0.3">
      <c r="A20" s="4"/>
      <c r="B20" s="12" t="s">
        <v>16</v>
      </c>
      <c r="C20" s="13">
        <v>1</v>
      </c>
      <c r="D20" s="110" t="s">
        <v>132</v>
      </c>
      <c r="E20" s="35">
        <v>43.38</v>
      </c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137" customFormat="1" ht="15.6" x14ac:dyDescent="0.3">
      <c r="A21" s="4"/>
      <c r="B21" s="12"/>
      <c r="C21" s="13">
        <v>2</v>
      </c>
      <c r="D21" s="110" t="s">
        <v>130</v>
      </c>
      <c r="E21" s="35">
        <v>57.3</v>
      </c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137" customFormat="1" x14ac:dyDescent="0.25">
      <c r="A22" s="4"/>
      <c r="B22" s="5"/>
      <c r="C22" s="6"/>
      <c r="D22" s="4"/>
      <c r="E22" s="35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137" customFormat="1" ht="15.6" x14ac:dyDescent="0.3">
      <c r="A23" s="4"/>
      <c r="B23" s="109" t="s">
        <v>18</v>
      </c>
      <c r="C23" s="13">
        <v>1</v>
      </c>
      <c r="D23" s="110" t="s">
        <v>44</v>
      </c>
      <c r="E23" s="35">
        <v>33.630000000000003</v>
      </c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137" customFormat="1" ht="15.6" x14ac:dyDescent="0.3">
      <c r="A24" s="4"/>
      <c r="B24" s="109"/>
      <c r="C24" s="13">
        <v>2</v>
      </c>
      <c r="D24" s="110" t="s">
        <v>63</v>
      </c>
      <c r="E24" s="35">
        <v>36.75</v>
      </c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137" customFormat="1" ht="15.6" x14ac:dyDescent="0.3">
      <c r="A25" s="4"/>
      <c r="B25" s="109"/>
      <c r="C25" s="13">
        <v>3</v>
      </c>
      <c r="D25" s="110" t="s">
        <v>109</v>
      </c>
      <c r="E25" s="35">
        <v>48.9</v>
      </c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137" customFormat="1" ht="15.6" x14ac:dyDescent="0.3">
      <c r="A26" s="4"/>
      <c r="B26" s="12"/>
      <c r="C26" s="13"/>
      <c r="E26" s="240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137" customFormat="1" ht="15.6" x14ac:dyDescent="0.3">
      <c r="A27" s="4"/>
      <c r="B27" s="109" t="s">
        <v>8</v>
      </c>
      <c r="C27" s="13">
        <v>1</v>
      </c>
      <c r="D27" s="139" t="s">
        <v>75</v>
      </c>
      <c r="E27" s="140">
        <v>34.200000000000003</v>
      </c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137" customFormat="1" ht="15.6" x14ac:dyDescent="0.3">
      <c r="A28" s="4"/>
      <c r="B28" s="109"/>
      <c r="C28" s="13">
        <v>2</v>
      </c>
      <c r="D28" s="139" t="s">
        <v>46</v>
      </c>
      <c r="E28" s="140">
        <v>34.299999999999997</v>
      </c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137" customFormat="1" ht="15.6" x14ac:dyDescent="0.3">
      <c r="A29" s="4"/>
      <c r="B29" s="12"/>
      <c r="C29" s="13"/>
      <c r="E29" s="240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137" customFormat="1" ht="15.6" x14ac:dyDescent="0.3">
      <c r="A30" s="4"/>
      <c r="B30" s="12" t="s">
        <v>19</v>
      </c>
      <c r="C30" s="13">
        <v>1</v>
      </c>
      <c r="D30" s="34" t="s">
        <v>99</v>
      </c>
      <c r="E30" s="35">
        <v>48.9</v>
      </c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137" customFormat="1" ht="13.2" x14ac:dyDescent="0.25">
      <c r="A31" s="4"/>
      <c r="E31" s="240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137" customFormat="1" ht="15.6" x14ac:dyDescent="0.3">
      <c r="A32" s="4"/>
      <c r="B32" s="12" t="s">
        <v>24</v>
      </c>
      <c r="C32" s="13">
        <v>1</v>
      </c>
      <c r="D32" s="34" t="s">
        <v>98</v>
      </c>
      <c r="E32" s="35">
        <v>45.4</v>
      </c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137" customFormat="1" x14ac:dyDescent="0.25">
      <c r="A33" s="2"/>
      <c r="B33" s="10"/>
      <c r="C33" s="38"/>
      <c r="D33" s="2"/>
      <c r="E33" s="35"/>
      <c r="F33" s="2"/>
      <c r="G33" s="3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137" customFormat="1" ht="15.6" x14ac:dyDescent="0.3">
      <c r="A34" s="11" t="s">
        <v>9</v>
      </c>
      <c r="B34" s="12" t="s">
        <v>10</v>
      </c>
      <c r="C34" s="38">
        <v>1</v>
      </c>
      <c r="D34" s="42" t="s">
        <v>142</v>
      </c>
      <c r="E34" s="35">
        <v>50.9</v>
      </c>
      <c r="F34" s="2"/>
      <c r="G34" s="3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137" customFormat="1" ht="15.6" x14ac:dyDescent="0.3">
      <c r="A35" s="11"/>
      <c r="B35" s="4"/>
      <c r="C35" s="4"/>
      <c r="D35" s="4"/>
      <c r="E35" s="35"/>
      <c r="F35" s="2"/>
      <c r="G35" s="3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137" customFormat="1" ht="15.6" x14ac:dyDescent="0.3">
      <c r="A36" s="11"/>
      <c r="B36" s="109" t="s">
        <v>6</v>
      </c>
      <c r="C36" s="42"/>
      <c r="D36" s="42" t="s">
        <v>140</v>
      </c>
      <c r="E36" s="111" t="s">
        <v>177</v>
      </c>
      <c r="F36" s="2"/>
      <c r="G36" s="3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137" customFormat="1" ht="15.6" x14ac:dyDescent="0.3">
      <c r="A37" s="11"/>
      <c r="B37" s="4"/>
      <c r="C37" s="4"/>
      <c r="E37" s="240"/>
      <c r="F37" s="2"/>
      <c r="G37" s="3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37" customFormat="1" ht="15.6" x14ac:dyDescent="0.3">
      <c r="A38" s="11"/>
      <c r="B38" s="12" t="s">
        <v>11</v>
      </c>
      <c r="C38" s="38">
        <v>1</v>
      </c>
      <c r="D38" s="42" t="s">
        <v>139</v>
      </c>
      <c r="E38" s="35">
        <v>47.1</v>
      </c>
      <c r="F38" s="2"/>
      <c r="G38" s="3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37" customFormat="1" ht="15.6" x14ac:dyDescent="0.3">
      <c r="A39" s="11"/>
      <c r="B39" s="12"/>
      <c r="C39" s="38">
        <v>4</v>
      </c>
      <c r="D39" s="42" t="s">
        <v>146</v>
      </c>
      <c r="E39" s="35">
        <v>57.49</v>
      </c>
      <c r="F39" s="2"/>
      <c r="G39" s="3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137" customFormat="1" ht="15.6" x14ac:dyDescent="0.3">
      <c r="A40" s="11"/>
      <c r="B40" s="12"/>
      <c r="C40" s="38"/>
      <c r="E40" s="240"/>
      <c r="F40" s="2"/>
      <c r="G40" s="3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137" customFormat="1" ht="15.6" x14ac:dyDescent="0.3">
      <c r="A41" s="11"/>
      <c r="B41" s="109" t="s">
        <v>25</v>
      </c>
      <c r="C41" s="38">
        <v>1</v>
      </c>
      <c r="D41" s="42" t="s">
        <v>57</v>
      </c>
      <c r="E41" s="35">
        <v>44.7</v>
      </c>
      <c r="F41" s="2"/>
      <c r="G41" s="3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37" customFormat="1" ht="15.6" x14ac:dyDescent="0.3">
      <c r="A42" s="11"/>
      <c r="B42" s="109"/>
      <c r="C42" s="38">
        <v>2</v>
      </c>
      <c r="D42" s="42" t="s">
        <v>56</v>
      </c>
      <c r="E42" s="35">
        <v>44.54</v>
      </c>
      <c r="F42" s="2"/>
      <c r="G42" s="3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37" customFormat="1" ht="15.6" x14ac:dyDescent="0.3">
      <c r="A43" s="11"/>
      <c r="B43" s="109"/>
      <c r="C43" s="38">
        <v>3</v>
      </c>
      <c r="D43" s="42" t="s">
        <v>138</v>
      </c>
      <c r="E43" s="35">
        <v>47.81</v>
      </c>
      <c r="F43" s="2"/>
      <c r="G43" s="3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37" customFormat="1" ht="15.6" x14ac:dyDescent="0.3">
      <c r="A44" s="11"/>
      <c r="B44" s="109"/>
      <c r="C44" s="38">
        <v>4</v>
      </c>
      <c r="D44" s="42" t="s">
        <v>66</v>
      </c>
      <c r="E44" s="111" t="s">
        <v>178</v>
      </c>
      <c r="F44" s="2"/>
      <c r="G44" s="3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37" customFormat="1" ht="15.6" x14ac:dyDescent="0.3">
      <c r="A45" s="11"/>
      <c r="B45" s="12"/>
      <c r="C45" s="38"/>
      <c r="E45" s="240"/>
      <c r="F45" s="2"/>
      <c r="G45" s="3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137" customFormat="1" ht="15.6" x14ac:dyDescent="0.3">
      <c r="A46" s="11"/>
      <c r="B46" s="12" t="s">
        <v>26</v>
      </c>
      <c r="C46" s="38">
        <v>1</v>
      </c>
      <c r="D46" s="42" t="s">
        <v>42</v>
      </c>
      <c r="E46" s="35">
        <v>34</v>
      </c>
      <c r="F46" s="2"/>
      <c r="G46" s="3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137" customFormat="1" ht="15.6" x14ac:dyDescent="0.3">
      <c r="A47" s="11"/>
      <c r="B47" s="12"/>
      <c r="C47" s="38">
        <v>2</v>
      </c>
      <c r="D47" s="42" t="s">
        <v>136</v>
      </c>
      <c r="E47" s="35">
        <v>35.19</v>
      </c>
      <c r="F47" s="2"/>
      <c r="G47" s="3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37" customFormat="1" ht="15.6" x14ac:dyDescent="0.3">
      <c r="A48" s="11"/>
      <c r="B48" s="12"/>
      <c r="C48" s="38">
        <v>3</v>
      </c>
      <c r="D48" s="42" t="s">
        <v>41</v>
      </c>
      <c r="E48" s="35">
        <v>37.200000000000003</v>
      </c>
      <c r="F48" s="2"/>
      <c r="G48" s="3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37" customFormat="1" ht="15.6" x14ac:dyDescent="0.3">
      <c r="A49" s="11"/>
      <c r="B49" s="12"/>
      <c r="C49" s="38">
        <v>8</v>
      </c>
      <c r="D49" s="42" t="s">
        <v>135</v>
      </c>
      <c r="E49" s="35">
        <v>53.63</v>
      </c>
      <c r="F49" s="2"/>
      <c r="G49" s="3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37" customFormat="1" ht="15.6" x14ac:dyDescent="0.3">
      <c r="A50" s="11"/>
      <c r="B50" s="12"/>
      <c r="C50" s="38"/>
      <c r="E50" s="240"/>
      <c r="F50" s="2"/>
      <c r="G50" s="3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137" customFormat="1" ht="15.6" x14ac:dyDescent="0.3">
      <c r="A51" s="11"/>
      <c r="B51" s="12" t="s">
        <v>16</v>
      </c>
      <c r="C51" s="38">
        <v>1</v>
      </c>
      <c r="D51" s="113" t="s">
        <v>43</v>
      </c>
      <c r="E51" s="35">
        <v>34.86</v>
      </c>
      <c r="F51" s="2"/>
      <c r="G51" s="3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137" customFormat="1" ht="15.6" x14ac:dyDescent="0.3">
      <c r="A52" s="11"/>
      <c r="B52" s="12"/>
      <c r="C52" s="38">
        <v>3</v>
      </c>
      <c r="D52" s="113" t="s">
        <v>147</v>
      </c>
      <c r="E52" s="35">
        <v>39.19</v>
      </c>
      <c r="F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137" customFormat="1" ht="15.6" x14ac:dyDescent="0.3">
      <c r="A53" s="11"/>
      <c r="B53" s="12"/>
      <c r="C53" s="38">
        <v>4</v>
      </c>
      <c r="D53" s="113" t="s">
        <v>131</v>
      </c>
      <c r="E53" s="35">
        <v>41.5</v>
      </c>
      <c r="F53" s="2"/>
      <c r="G53" s="3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137" customFormat="1" ht="15.6" x14ac:dyDescent="0.3">
      <c r="A54" s="11"/>
      <c r="B54" s="12"/>
      <c r="C54" s="38">
        <v>5</v>
      </c>
      <c r="D54" s="113" t="s">
        <v>134</v>
      </c>
      <c r="E54" s="35">
        <v>45.59</v>
      </c>
      <c r="F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37" customFormat="1" ht="15.6" x14ac:dyDescent="0.3">
      <c r="A55" s="11"/>
      <c r="B55" s="12"/>
      <c r="C55" s="38">
        <v>6</v>
      </c>
      <c r="D55" s="113" t="s">
        <v>129</v>
      </c>
      <c r="E55" s="35">
        <v>47.56</v>
      </c>
      <c r="F55" s="2"/>
      <c r="G55" s="3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137" customFormat="1" ht="15.6" x14ac:dyDescent="0.3">
      <c r="A56" s="11"/>
      <c r="B56" s="12"/>
      <c r="C56" s="38">
        <v>7</v>
      </c>
      <c r="D56" s="113" t="s">
        <v>133</v>
      </c>
      <c r="E56" s="35">
        <v>50.5</v>
      </c>
      <c r="F56" s="2"/>
      <c r="G56" s="3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137" customFormat="1" ht="15.6" x14ac:dyDescent="0.3">
      <c r="A57" s="11"/>
      <c r="B57" s="12"/>
      <c r="C57" s="38"/>
      <c r="D57" s="113"/>
      <c r="E57" s="35"/>
      <c r="F57" s="2"/>
      <c r="G57" s="3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137" customFormat="1" ht="15.75" customHeight="1" x14ac:dyDescent="0.3">
      <c r="B58" s="12" t="s">
        <v>7</v>
      </c>
      <c r="C58" s="38">
        <v>1</v>
      </c>
      <c r="D58" s="42" t="s">
        <v>73</v>
      </c>
      <c r="E58" s="35">
        <v>32.1</v>
      </c>
      <c r="F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37" customFormat="1" ht="15.75" customHeight="1" x14ac:dyDescent="0.25">
      <c r="A59" s="4"/>
      <c r="B59" s="5"/>
      <c r="C59" s="38">
        <v>2</v>
      </c>
      <c r="D59" s="42" t="s">
        <v>12</v>
      </c>
      <c r="E59" s="35">
        <v>34</v>
      </c>
      <c r="F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137" customFormat="1" ht="15.75" customHeight="1" x14ac:dyDescent="0.25">
      <c r="A60" s="4"/>
      <c r="B60" s="5"/>
      <c r="C60" s="38">
        <v>3</v>
      </c>
      <c r="D60" s="42" t="s">
        <v>128</v>
      </c>
      <c r="E60" s="35">
        <v>36.700000000000003</v>
      </c>
      <c r="F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137" customFormat="1" ht="15.75" customHeight="1" x14ac:dyDescent="0.25">
      <c r="A61" s="4"/>
      <c r="B61" s="5"/>
      <c r="C61" s="38">
        <v>4</v>
      </c>
      <c r="D61" s="42" t="s">
        <v>111</v>
      </c>
      <c r="E61" s="35">
        <v>40.799999999999997</v>
      </c>
      <c r="F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137" customFormat="1" ht="15.75" customHeight="1" x14ac:dyDescent="0.25">
      <c r="A62" s="4"/>
      <c r="B62" s="5"/>
      <c r="C62" s="38">
        <v>5</v>
      </c>
      <c r="D62" s="42" t="s">
        <v>112</v>
      </c>
      <c r="E62" s="35">
        <v>45.45</v>
      </c>
      <c r="F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137" customFormat="1" ht="15.75" customHeight="1" x14ac:dyDescent="0.25">
      <c r="A63" s="4"/>
      <c r="B63" s="5"/>
      <c r="C63" s="38"/>
      <c r="D63" s="2"/>
      <c r="E63" s="35"/>
      <c r="F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137" customFormat="1" ht="15.75" customHeight="1" x14ac:dyDescent="0.3">
      <c r="A64" s="11"/>
      <c r="B64" s="12" t="s">
        <v>18</v>
      </c>
      <c r="C64" s="38">
        <v>1</v>
      </c>
      <c r="D64" s="42" t="s">
        <v>13</v>
      </c>
      <c r="E64" s="35">
        <v>31.27</v>
      </c>
      <c r="F64" s="1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37" customFormat="1" ht="15.75" customHeight="1" x14ac:dyDescent="0.3">
      <c r="A65" s="11"/>
      <c r="B65" s="12"/>
      <c r="C65" s="38">
        <v>2</v>
      </c>
      <c r="D65" s="42" t="s">
        <v>110</v>
      </c>
      <c r="E65" s="35">
        <v>32.08</v>
      </c>
      <c r="F65" s="1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37" customFormat="1" ht="15.75" customHeight="1" x14ac:dyDescent="0.3">
      <c r="A66" s="4"/>
      <c r="B66" s="12"/>
      <c r="C66" s="38">
        <v>3</v>
      </c>
      <c r="D66" s="42" t="s">
        <v>74</v>
      </c>
      <c r="E66" s="35">
        <v>32.33</v>
      </c>
      <c r="F66" s="1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137" customFormat="1" ht="15.75" customHeight="1" x14ac:dyDescent="0.3">
      <c r="A67" s="4"/>
      <c r="B67" s="12"/>
      <c r="C67" s="38">
        <v>4</v>
      </c>
      <c r="D67" s="42" t="s">
        <v>14</v>
      </c>
      <c r="E67" s="35">
        <v>32.94</v>
      </c>
      <c r="F67" s="1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137" customFormat="1" ht="15.75" customHeight="1" x14ac:dyDescent="0.3">
      <c r="A68" s="4"/>
      <c r="B68" s="12"/>
      <c r="C68" s="38">
        <v>5</v>
      </c>
      <c r="D68" s="42" t="s">
        <v>108</v>
      </c>
      <c r="E68" s="35">
        <v>35.28</v>
      </c>
      <c r="F68" s="1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137" customFormat="1" ht="15.75" customHeight="1" x14ac:dyDescent="0.3">
      <c r="A69" s="4"/>
      <c r="B69" s="12"/>
      <c r="C69" s="38">
        <v>6</v>
      </c>
      <c r="D69" s="42" t="s">
        <v>107</v>
      </c>
      <c r="E69" s="35">
        <v>37.299999999999997</v>
      </c>
      <c r="F69" s="1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137" customFormat="1" ht="15.75" customHeight="1" x14ac:dyDescent="0.3">
      <c r="A70" s="4"/>
      <c r="B70" s="12"/>
      <c r="C70" s="38">
        <v>7</v>
      </c>
      <c r="D70" s="42" t="s">
        <v>106</v>
      </c>
      <c r="E70" s="35">
        <v>37.700000000000003</v>
      </c>
      <c r="F70" s="1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137" customFormat="1" ht="15.75" customHeight="1" x14ac:dyDescent="0.3">
      <c r="A71" s="4"/>
      <c r="B71" s="12"/>
      <c r="C71" s="38">
        <v>8</v>
      </c>
      <c r="D71" s="42" t="s">
        <v>45</v>
      </c>
      <c r="E71" s="35">
        <v>40.9</v>
      </c>
      <c r="F71" s="1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137" customFormat="1" ht="15.75" customHeight="1" x14ac:dyDescent="0.3">
      <c r="A72" s="4"/>
      <c r="B72" s="12"/>
      <c r="C72" s="38">
        <v>9</v>
      </c>
      <c r="D72" s="42" t="s">
        <v>122</v>
      </c>
      <c r="E72" s="35">
        <v>41.3</v>
      </c>
      <c r="F72" s="18"/>
      <c r="G72" s="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137" customFormat="1" ht="15.75" customHeight="1" x14ac:dyDescent="0.3">
      <c r="A73" s="2"/>
      <c r="B73" s="5"/>
      <c r="C73" s="38"/>
      <c r="E73" s="240"/>
      <c r="F73" s="4"/>
      <c r="G73" s="2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137" customFormat="1" ht="15.75" customHeight="1" x14ac:dyDescent="0.3">
      <c r="A74" s="2"/>
      <c r="B74" s="12" t="s">
        <v>8</v>
      </c>
      <c r="C74" s="38">
        <v>1</v>
      </c>
      <c r="D74" s="42" t="s">
        <v>123</v>
      </c>
      <c r="E74" s="35">
        <v>30.78</v>
      </c>
      <c r="F74" s="1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137" customFormat="1" ht="15.75" customHeight="1" x14ac:dyDescent="0.3">
      <c r="A75" s="2"/>
      <c r="B75" s="12"/>
      <c r="C75" s="38">
        <v>2</v>
      </c>
      <c r="D75" s="42" t="s">
        <v>103</v>
      </c>
      <c r="E75" s="35">
        <v>31.29</v>
      </c>
      <c r="F75" s="1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137" customFormat="1" ht="15.75" customHeight="1" x14ac:dyDescent="0.3">
      <c r="A76" s="2"/>
      <c r="B76" s="12"/>
      <c r="C76" s="38">
        <v>3</v>
      </c>
      <c r="D76" s="42" t="s">
        <v>102</v>
      </c>
      <c r="E76" s="35">
        <v>32.25</v>
      </c>
      <c r="F76" s="1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37" customFormat="1" ht="15.75" customHeight="1" x14ac:dyDescent="0.3">
      <c r="A77" s="2"/>
      <c r="B77" s="12"/>
      <c r="C77" s="38">
        <v>4</v>
      </c>
      <c r="D77" s="42" t="s">
        <v>76</v>
      </c>
      <c r="E77" s="35">
        <v>32.32</v>
      </c>
      <c r="F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137" customFormat="1" ht="15.75" customHeight="1" x14ac:dyDescent="0.3">
      <c r="A78" s="2"/>
      <c r="B78" s="12"/>
      <c r="C78" s="38">
        <v>5</v>
      </c>
      <c r="D78" s="42" t="s">
        <v>101</v>
      </c>
      <c r="E78" s="35">
        <v>33.4</v>
      </c>
      <c r="F78" s="1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37" customFormat="1" ht="15.75" customHeight="1" x14ac:dyDescent="0.3">
      <c r="A79" s="2"/>
      <c r="B79" s="12"/>
      <c r="C79" s="38">
        <v>6</v>
      </c>
      <c r="D79" s="42" t="s">
        <v>124</v>
      </c>
      <c r="E79" s="35">
        <v>34.4</v>
      </c>
      <c r="F79" s="1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137" customFormat="1" ht="15.75" customHeight="1" x14ac:dyDescent="0.3">
      <c r="A80" s="2"/>
      <c r="B80" s="12"/>
      <c r="C80" s="38">
        <v>7</v>
      </c>
      <c r="D80" s="42" t="s">
        <v>105</v>
      </c>
      <c r="E80" s="35">
        <v>36.24</v>
      </c>
      <c r="F80" s="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137" customFormat="1" ht="15.75" customHeight="1" x14ac:dyDescent="0.3">
      <c r="A81" s="2"/>
      <c r="B81" s="12"/>
      <c r="C81" s="38">
        <v>8</v>
      </c>
      <c r="D81" s="42" t="s">
        <v>104</v>
      </c>
      <c r="E81" s="35">
        <v>36.4</v>
      </c>
      <c r="F81" s="1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137" customFormat="1" ht="15.75" customHeight="1" x14ac:dyDescent="0.3">
      <c r="A82" s="2"/>
      <c r="B82" s="12"/>
      <c r="C82" s="38"/>
      <c r="E82" s="240"/>
      <c r="F82" s="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37" customFormat="1" ht="15.75" customHeight="1" x14ac:dyDescent="0.3">
      <c r="A83" s="11"/>
      <c r="B83" s="5"/>
      <c r="C83" s="38"/>
      <c r="D83" s="2"/>
      <c r="E83" s="35"/>
      <c r="F83" s="4"/>
      <c r="G83" s="3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37" customFormat="1" ht="15.75" customHeight="1" x14ac:dyDescent="0.3">
      <c r="A84" s="18"/>
      <c r="B84" s="12" t="s">
        <v>19</v>
      </c>
      <c r="C84" s="38">
        <v>1</v>
      </c>
      <c r="D84" s="41" t="s">
        <v>100</v>
      </c>
      <c r="E84" s="174">
        <v>29.31</v>
      </c>
      <c r="F84" s="2"/>
      <c r="G84" s="39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s="137" customFormat="1" ht="15.75" customHeight="1" x14ac:dyDescent="0.25">
      <c r="A85" s="18"/>
      <c r="B85" s="18"/>
      <c r="C85" s="38"/>
      <c r="D85" s="2"/>
      <c r="E85" s="35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s="137" customFormat="1" ht="15.75" customHeight="1" x14ac:dyDescent="0.3">
      <c r="A86" s="18"/>
      <c r="B86" s="12" t="s">
        <v>23</v>
      </c>
      <c r="C86" s="38">
        <v>1</v>
      </c>
      <c r="D86" s="42" t="s">
        <v>125</v>
      </c>
      <c r="E86" s="35">
        <v>33.979999999999997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s="137" customFormat="1" ht="15.75" customHeight="1" x14ac:dyDescent="0.25">
      <c r="A87" s="18"/>
      <c r="B87" s="5"/>
      <c r="C87" s="38">
        <v>2</v>
      </c>
      <c r="D87" s="42" t="s">
        <v>59</v>
      </c>
      <c r="E87" s="35">
        <v>34.590000000000003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s="137" customFormat="1" ht="15.75" customHeight="1" x14ac:dyDescent="0.25">
      <c r="A88" s="18"/>
      <c r="B88" s="18"/>
      <c r="D88" s="2"/>
      <c r="E88" s="35"/>
      <c r="F88" s="18"/>
      <c r="G88" s="39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s="137" customFormat="1" ht="15.75" customHeight="1" x14ac:dyDescent="0.3">
      <c r="A89" s="18"/>
      <c r="B89" s="12" t="s">
        <v>22</v>
      </c>
      <c r="C89" s="38">
        <v>1</v>
      </c>
      <c r="D89" s="2" t="s">
        <v>69</v>
      </c>
      <c r="E89" s="35">
        <v>32.9</v>
      </c>
      <c r="F89" s="18"/>
      <c r="G89" s="39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s="137" customFormat="1" ht="15.75" customHeight="1" x14ac:dyDescent="0.25">
      <c r="A90" s="18"/>
      <c r="B90" s="5"/>
      <c r="C90" s="38">
        <v>2</v>
      </c>
      <c r="D90" s="2" t="s">
        <v>60</v>
      </c>
      <c r="E90" s="35">
        <v>35.9</v>
      </c>
      <c r="F90" s="18"/>
      <c r="G90" s="39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s="137" customFormat="1" ht="15.75" customHeight="1" x14ac:dyDescent="0.25">
      <c r="A91" s="18"/>
      <c r="B91" s="5"/>
      <c r="C91" s="38"/>
      <c r="D91" s="2"/>
      <c r="E91" s="35"/>
      <c r="F91" s="18"/>
      <c r="G91" s="39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s="137" customFormat="1" ht="15.75" customHeight="1" x14ac:dyDescent="0.3">
      <c r="A92" s="43" t="s">
        <v>96</v>
      </c>
      <c r="B92" s="10"/>
      <c r="C92" s="38">
        <v>1</v>
      </c>
      <c r="D92" s="42" t="s">
        <v>126</v>
      </c>
      <c r="E92" s="35">
        <v>37.799999999999997</v>
      </c>
      <c r="F92" s="2"/>
      <c r="G92" s="3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137" customFormat="1" ht="15.75" customHeight="1" x14ac:dyDescent="0.25">
      <c r="A93" s="18"/>
      <c r="B93" s="5"/>
      <c r="C93" s="38"/>
      <c r="D93" s="2"/>
      <c r="E93" s="35"/>
      <c r="F93" s="18"/>
      <c r="G93" s="39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s="137" customFormat="1" ht="15.75" customHeight="1" x14ac:dyDescent="0.3">
      <c r="A94" s="11" t="s">
        <v>35</v>
      </c>
      <c r="B94" s="10"/>
      <c r="C94" s="38">
        <v>1</v>
      </c>
      <c r="D94" s="42" t="s">
        <v>127</v>
      </c>
      <c r="E94" s="35">
        <v>34.46</v>
      </c>
      <c r="F94" s="2"/>
      <c r="G94" s="3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s="137" customFormat="1" ht="15.75" customHeight="1" x14ac:dyDescent="0.25">
      <c r="A95" s="2"/>
      <c r="B95" s="10"/>
      <c r="C95" s="38">
        <v>2</v>
      </c>
      <c r="D95" s="2" t="s">
        <v>77</v>
      </c>
      <c r="E95" s="35">
        <v>30.6</v>
      </c>
      <c r="F95" s="2"/>
      <c r="G95" s="3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137" customFormat="1" ht="15.75" customHeight="1" x14ac:dyDescent="0.25">
      <c r="A96" s="2"/>
      <c r="B96" s="10"/>
      <c r="C96" s="38">
        <v>3</v>
      </c>
      <c r="D96" s="42" t="s">
        <v>148</v>
      </c>
      <c r="E96" s="35">
        <v>38.299999999999997</v>
      </c>
      <c r="F96" s="2"/>
      <c r="G96" s="3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s="137" customFormat="1" ht="15.75" customHeight="1" x14ac:dyDescent="0.25">
      <c r="A97" s="2"/>
      <c r="B97" s="10"/>
      <c r="C97" s="38"/>
      <c r="E97" s="240"/>
      <c r="F97" s="2"/>
      <c r="G97" s="3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s="137" customFormat="1" ht="15.75" customHeight="1" x14ac:dyDescent="0.25">
      <c r="A98" s="18" t="s">
        <v>20</v>
      </c>
      <c r="B98" s="10"/>
      <c r="C98" s="38"/>
      <c r="D98" s="2"/>
      <c r="E98" s="35"/>
      <c r="F98" s="2"/>
      <c r="G98" s="3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s="137" customFormat="1" ht="15.75" customHeight="1" x14ac:dyDescent="0.25">
      <c r="A99" s="22" t="s">
        <v>21</v>
      </c>
      <c r="B99" s="23"/>
      <c r="C99" s="18"/>
      <c r="D99" s="24"/>
      <c r="E99" s="35"/>
      <c r="F99" s="2"/>
      <c r="G99" s="3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0"/>
      <c r="C100" s="38"/>
      <c r="D100" s="2"/>
      <c r="E100" s="25"/>
      <c r="F100" s="2"/>
      <c r="G100" s="3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6" ht="15.75" customHeight="1" x14ac:dyDescent="0.25">
      <c r="A101" s="2"/>
      <c r="B101" s="10"/>
      <c r="C101" s="38"/>
      <c r="D101" s="2"/>
      <c r="E101" s="25"/>
      <c r="F101" s="2"/>
      <c r="G101" s="3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6" ht="15.75" customHeight="1" x14ac:dyDescent="0.25">
      <c r="A102" s="2"/>
      <c r="B102" s="10"/>
      <c r="C102" s="38"/>
      <c r="D102" s="2"/>
      <c r="E102" s="25"/>
      <c r="F102" s="2"/>
      <c r="G102" s="3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6" ht="15.75" customHeight="1" x14ac:dyDescent="0.25">
      <c r="A103" s="2"/>
      <c r="B103" s="10"/>
      <c r="C103" s="38"/>
      <c r="D103" s="2"/>
      <c r="E103" s="25"/>
      <c r="F103" s="2"/>
      <c r="G103" s="3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6" ht="15.75" customHeight="1" x14ac:dyDescent="0.25">
      <c r="A104" s="2"/>
      <c r="B104" s="10"/>
      <c r="C104" s="38"/>
      <c r="D104" s="2"/>
      <c r="E104" s="25"/>
      <c r="F104" s="2"/>
      <c r="G104" s="3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6" ht="15.75" customHeight="1" x14ac:dyDescent="0.25">
      <c r="A105" s="2"/>
      <c r="B105" s="10"/>
      <c r="C105" s="38"/>
      <c r="D105" s="2"/>
      <c r="E105" s="25"/>
      <c r="F105" s="2"/>
      <c r="G105" s="3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6" ht="15.75" customHeight="1" x14ac:dyDescent="0.25">
      <c r="A106" s="2"/>
      <c r="B106" s="10"/>
      <c r="C106" s="38"/>
      <c r="D106" s="2"/>
      <c r="E106" s="25"/>
      <c r="F106" s="2"/>
      <c r="G106" s="3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6" ht="15.75" customHeight="1" x14ac:dyDescent="0.25">
      <c r="A107" s="2"/>
      <c r="B107" s="10"/>
      <c r="C107" s="38"/>
      <c r="D107" s="2"/>
      <c r="E107" s="25"/>
      <c r="F107" s="2"/>
      <c r="G107" s="3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6" ht="15.75" customHeight="1" x14ac:dyDescent="0.25">
      <c r="A108" s="2"/>
      <c r="B108" s="10"/>
      <c r="C108" s="38"/>
      <c r="D108" s="2"/>
      <c r="E108" s="25"/>
      <c r="F108" s="2"/>
      <c r="G108" s="3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6" ht="15.75" customHeight="1" x14ac:dyDescent="0.25">
      <c r="A109" s="2"/>
      <c r="B109" s="10"/>
      <c r="C109" s="38"/>
      <c r="D109" s="2"/>
      <c r="E109" s="25"/>
      <c r="F109" s="2"/>
      <c r="G109" s="3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6" ht="15.75" customHeight="1" x14ac:dyDescent="0.25">
      <c r="A110" s="2"/>
      <c r="B110" s="10"/>
      <c r="C110" s="38"/>
      <c r="D110" s="2"/>
      <c r="E110" s="25"/>
      <c r="F110" s="2"/>
      <c r="G110" s="3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6" ht="15.75" customHeight="1" x14ac:dyDescent="0.25">
      <c r="A111" s="2"/>
      <c r="B111" s="10"/>
      <c r="C111" s="38"/>
      <c r="D111" s="2"/>
      <c r="E111" s="25"/>
      <c r="F111" s="2"/>
      <c r="G111" s="3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6" ht="15.75" customHeight="1" x14ac:dyDescent="0.25">
      <c r="A112" s="2"/>
      <c r="B112" s="10"/>
      <c r="C112" s="38"/>
      <c r="D112" s="2"/>
      <c r="E112" s="25"/>
      <c r="F112" s="2"/>
      <c r="G112" s="3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10"/>
      <c r="C113" s="38"/>
      <c r="D113" s="2"/>
      <c r="E113" s="25"/>
      <c r="F113" s="2"/>
      <c r="G113" s="3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10"/>
      <c r="C114" s="38"/>
      <c r="D114" s="2"/>
      <c r="E114" s="25"/>
      <c r="F114" s="2"/>
      <c r="G114" s="3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10"/>
      <c r="C115" s="38"/>
      <c r="D115" s="2"/>
      <c r="E115" s="25"/>
      <c r="F115" s="2"/>
      <c r="G115" s="3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10"/>
      <c r="C116" s="38"/>
      <c r="D116" s="2"/>
      <c r="E116" s="25"/>
      <c r="F116" s="2"/>
      <c r="G116" s="3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10"/>
      <c r="C117" s="38"/>
      <c r="D117" s="2"/>
      <c r="E117" s="25"/>
      <c r="F117" s="2"/>
      <c r="G117" s="3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10"/>
      <c r="C118" s="38"/>
      <c r="D118" s="2"/>
      <c r="E118" s="25"/>
      <c r="F118" s="2"/>
      <c r="G118" s="3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10"/>
      <c r="C119" s="38"/>
      <c r="D119" s="2"/>
      <c r="E119" s="25"/>
      <c r="F119" s="2"/>
      <c r="G119" s="3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10"/>
      <c r="C120" s="38"/>
      <c r="D120" s="2"/>
      <c r="E120" s="25"/>
      <c r="F120" s="2"/>
      <c r="G120" s="3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10"/>
      <c r="C121" s="38"/>
      <c r="D121" s="2"/>
      <c r="E121" s="25"/>
      <c r="F121" s="2"/>
      <c r="G121" s="3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10"/>
      <c r="C122" s="38"/>
      <c r="D122" s="2"/>
      <c r="E122" s="25"/>
      <c r="F122" s="2"/>
      <c r="G122" s="3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10"/>
      <c r="C123" s="38"/>
      <c r="D123" s="2"/>
      <c r="E123" s="25"/>
      <c r="F123" s="2"/>
      <c r="G123" s="3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10"/>
      <c r="C124" s="38"/>
      <c r="D124" s="2"/>
      <c r="E124" s="25"/>
      <c r="F124" s="2"/>
      <c r="G124" s="3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10"/>
      <c r="C125" s="38"/>
      <c r="D125" s="2"/>
      <c r="E125" s="25"/>
      <c r="F125" s="2"/>
      <c r="G125" s="3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10"/>
      <c r="C126" s="38"/>
      <c r="D126" s="2"/>
      <c r="E126" s="25"/>
      <c r="F126" s="2"/>
      <c r="G126" s="3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10"/>
      <c r="C127" s="38"/>
      <c r="D127" s="2"/>
      <c r="E127" s="25"/>
      <c r="F127" s="2"/>
      <c r="G127" s="3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10"/>
      <c r="C128" s="38"/>
      <c r="D128" s="2"/>
      <c r="E128" s="25"/>
      <c r="F128" s="2"/>
      <c r="G128" s="3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10"/>
      <c r="C129" s="38"/>
      <c r="D129" s="2"/>
      <c r="E129" s="25"/>
      <c r="F129" s="2"/>
      <c r="G129" s="3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10"/>
      <c r="C130" s="38"/>
      <c r="D130" s="2"/>
      <c r="E130" s="25"/>
      <c r="F130" s="2"/>
      <c r="G130" s="3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10"/>
      <c r="C131" s="38"/>
      <c r="D131" s="2"/>
      <c r="E131" s="25"/>
      <c r="F131" s="2"/>
      <c r="G131" s="3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10"/>
      <c r="C132" s="38"/>
      <c r="D132" s="2"/>
      <c r="E132" s="25"/>
      <c r="F132" s="2"/>
      <c r="G132" s="3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10"/>
      <c r="C133" s="38"/>
      <c r="D133" s="2"/>
      <c r="E133" s="25"/>
      <c r="F133" s="2"/>
      <c r="G133" s="3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10"/>
      <c r="C134" s="38"/>
      <c r="D134" s="2"/>
      <c r="E134" s="25"/>
      <c r="F134" s="2"/>
      <c r="G134" s="3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10"/>
      <c r="C135" s="38"/>
      <c r="D135" s="2"/>
      <c r="E135" s="25"/>
      <c r="F135" s="2"/>
      <c r="G135" s="3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10"/>
      <c r="C136" s="38"/>
      <c r="D136" s="2"/>
      <c r="E136" s="25"/>
      <c r="F136" s="2"/>
      <c r="G136" s="3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10"/>
      <c r="C137" s="38"/>
      <c r="D137" s="2"/>
      <c r="E137" s="25"/>
      <c r="F137" s="2"/>
      <c r="G137" s="3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10"/>
      <c r="C138" s="38"/>
      <c r="D138" s="2"/>
      <c r="E138" s="25"/>
      <c r="F138" s="2"/>
      <c r="G138" s="3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10"/>
      <c r="C139" s="38"/>
      <c r="D139" s="2"/>
      <c r="E139" s="25"/>
      <c r="F139" s="2"/>
      <c r="G139" s="3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10"/>
      <c r="C140" s="38"/>
      <c r="D140" s="2"/>
      <c r="E140" s="25"/>
      <c r="F140" s="2"/>
      <c r="G140" s="3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10"/>
      <c r="C141" s="38"/>
      <c r="D141" s="2"/>
      <c r="E141" s="25"/>
      <c r="F141" s="2"/>
      <c r="G141" s="3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10"/>
      <c r="C142" s="38"/>
      <c r="D142" s="2"/>
      <c r="E142" s="25"/>
      <c r="F142" s="2"/>
      <c r="G142" s="3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10"/>
      <c r="C143" s="38"/>
      <c r="D143" s="2"/>
      <c r="E143" s="25"/>
      <c r="F143" s="2"/>
      <c r="G143" s="3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10"/>
      <c r="C144" s="38"/>
      <c r="D144" s="2"/>
      <c r="E144" s="25"/>
      <c r="F144" s="2"/>
      <c r="G144" s="3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10"/>
      <c r="C145" s="38"/>
      <c r="D145" s="2"/>
      <c r="E145" s="25"/>
      <c r="F145" s="2"/>
      <c r="G145" s="3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10"/>
      <c r="C146" s="38"/>
      <c r="D146" s="2"/>
      <c r="E146" s="25"/>
      <c r="F146" s="2"/>
      <c r="G146" s="3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10"/>
      <c r="C147" s="38"/>
      <c r="D147" s="2"/>
      <c r="E147" s="25"/>
      <c r="F147" s="2"/>
      <c r="G147" s="3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10"/>
      <c r="C148" s="38"/>
      <c r="D148" s="2"/>
      <c r="E148" s="25"/>
      <c r="F148" s="2"/>
      <c r="G148" s="3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10"/>
      <c r="C149" s="38"/>
      <c r="D149" s="2"/>
      <c r="E149" s="25"/>
      <c r="F149" s="2"/>
      <c r="G149" s="3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10"/>
      <c r="C150" s="38"/>
      <c r="D150" s="2"/>
      <c r="E150" s="25"/>
      <c r="F150" s="2"/>
      <c r="G150" s="3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10"/>
      <c r="C151" s="38"/>
      <c r="D151" s="2"/>
      <c r="E151" s="25"/>
      <c r="F151" s="2"/>
      <c r="G151" s="3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10"/>
      <c r="C152" s="38"/>
      <c r="D152" s="2"/>
      <c r="E152" s="25"/>
      <c r="F152" s="2"/>
      <c r="G152" s="3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10"/>
      <c r="C153" s="38"/>
      <c r="D153" s="2"/>
      <c r="E153" s="25"/>
      <c r="F153" s="2"/>
      <c r="G153" s="3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10"/>
      <c r="C154" s="38"/>
      <c r="D154" s="2"/>
      <c r="E154" s="25"/>
      <c r="F154" s="2"/>
      <c r="G154" s="3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10"/>
      <c r="C155" s="38"/>
      <c r="D155" s="2"/>
      <c r="E155" s="25"/>
      <c r="F155" s="2"/>
      <c r="G155" s="3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10"/>
      <c r="C156" s="38"/>
      <c r="D156" s="2"/>
      <c r="E156" s="25"/>
      <c r="F156" s="2"/>
      <c r="G156" s="3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10"/>
      <c r="C157" s="38"/>
      <c r="D157" s="2"/>
      <c r="E157" s="25"/>
      <c r="F157" s="2"/>
      <c r="G157" s="3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10"/>
      <c r="C158" s="38"/>
      <c r="D158" s="2"/>
      <c r="E158" s="25"/>
      <c r="F158" s="2"/>
      <c r="G158" s="3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10"/>
      <c r="C159" s="38"/>
      <c r="D159" s="2"/>
      <c r="E159" s="25"/>
      <c r="F159" s="2"/>
      <c r="G159" s="3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10"/>
      <c r="C160" s="38"/>
      <c r="D160" s="2"/>
      <c r="E160" s="25"/>
      <c r="F160" s="2"/>
      <c r="G160" s="3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10"/>
      <c r="C161" s="38"/>
      <c r="D161" s="2"/>
      <c r="E161" s="25"/>
      <c r="F161" s="2"/>
      <c r="G161" s="3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10"/>
      <c r="C162" s="38"/>
      <c r="D162" s="2"/>
      <c r="E162" s="25"/>
      <c r="F162" s="2"/>
      <c r="G162" s="3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10"/>
      <c r="C163" s="38"/>
      <c r="D163" s="2"/>
      <c r="E163" s="25"/>
      <c r="F163" s="2"/>
      <c r="G163" s="3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10"/>
      <c r="C164" s="38"/>
      <c r="D164" s="2"/>
      <c r="E164" s="25"/>
      <c r="F164" s="2"/>
      <c r="G164" s="3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10"/>
      <c r="C165" s="38"/>
      <c r="D165" s="2"/>
      <c r="E165" s="25"/>
      <c r="F165" s="2"/>
      <c r="G165" s="3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10"/>
      <c r="C166" s="38"/>
      <c r="D166" s="2"/>
      <c r="E166" s="25"/>
      <c r="F166" s="2"/>
      <c r="G166" s="3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10"/>
      <c r="C167" s="38"/>
      <c r="D167" s="2"/>
      <c r="E167" s="25"/>
      <c r="F167" s="2"/>
      <c r="G167" s="3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10"/>
      <c r="C168" s="38"/>
      <c r="D168" s="2"/>
      <c r="E168" s="25"/>
      <c r="F168" s="2"/>
      <c r="G168" s="3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10"/>
      <c r="C169" s="38"/>
      <c r="D169" s="2"/>
      <c r="E169" s="25"/>
      <c r="F169" s="2"/>
      <c r="G169" s="3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10"/>
      <c r="C170" s="38"/>
      <c r="D170" s="2"/>
      <c r="E170" s="25"/>
      <c r="F170" s="2"/>
      <c r="G170" s="3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10"/>
      <c r="C171" s="38"/>
      <c r="D171" s="2"/>
      <c r="E171" s="25"/>
      <c r="F171" s="2"/>
      <c r="G171" s="3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10"/>
      <c r="C172" s="38"/>
      <c r="D172" s="2"/>
      <c r="E172" s="25"/>
      <c r="F172" s="2"/>
      <c r="G172" s="3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10"/>
      <c r="C173" s="38"/>
      <c r="D173" s="2"/>
      <c r="E173" s="25"/>
      <c r="F173" s="2"/>
      <c r="G173" s="3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10"/>
      <c r="C174" s="38"/>
      <c r="D174" s="2"/>
      <c r="E174" s="25"/>
      <c r="F174" s="2"/>
      <c r="G174" s="3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10"/>
      <c r="C175" s="38"/>
      <c r="D175" s="2"/>
      <c r="E175" s="25"/>
      <c r="F175" s="2"/>
      <c r="G175" s="3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10"/>
      <c r="C176" s="38"/>
      <c r="D176" s="2"/>
      <c r="E176" s="25"/>
      <c r="F176" s="2"/>
      <c r="G176" s="3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10"/>
      <c r="C177" s="38"/>
      <c r="D177" s="2"/>
      <c r="E177" s="25"/>
      <c r="F177" s="2"/>
      <c r="G177" s="3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10"/>
      <c r="C178" s="38"/>
      <c r="D178" s="2"/>
      <c r="E178" s="25"/>
      <c r="F178" s="2"/>
      <c r="G178" s="3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10"/>
      <c r="C179" s="38"/>
      <c r="D179" s="2"/>
      <c r="E179" s="25"/>
      <c r="F179" s="2"/>
      <c r="G179" s="3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10"/>
      <c r="C180" s="38"/>
      <c r="D180" s="2"/>
      <c r="E180" s="25"/>
      <c r="F180" s="2"/>
      <c r="G180" s="3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10"/>
      <c r="C181" s="38"/>
      <c r="D181" s="2"/>
      <c r="E181" s="25"/>
      <c r="F181" s="2"/>
      <c r="G181" s="3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10"/>
      <c r="C182" s="38"/>
      <c r="D182" s="2"/>
      <c r="E182" s="25"/>
      <c r="F182" s="2"/>
      <c r="G182" s="3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10"/>
      <c r="C183" s="38"/>
      <c r="D183" s="2"/>
      <c r="E183" s="25"/>
      <c r="F183" s="2"/>
      <c r="G183" s="3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10"/>
      <c r="C184" s="38"/>
      <c r="D184" s="2"/>
      <c r="E184" s="25"/>
      <c r="F184" s="2"/>
      <c r="G184" s="3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10"/>
      <c r="C185" s="38"/>
      <c r="D185" s="2"/>
      <c r="E185" s="25"/>
      <c r="F185" s="2"/>
      <c r="G185" s="3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10"/>
      <c r="C186" s="38"/>
      <c r="D186" s="2"/>
      <c r="E186" s="25"/>
      <c r="F186" s="2"/>
      <c r="G186" s="3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10"/>
      <c r="C187" s="38"/>
      <c r="D187" s="2"/>
      <c r="E187" s="25"/>
      <c r="F187" s="2"/>
      <c r="G187" s="3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10"/>
      <c r="C188" s="38"/>
      <c r="D188" s="2"/>
      <c r="E188" s="25"/>
      <c r="F188" s="2"/>
      <c r="G188" s="3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10"/>
      <c r="C189" s="38"/>
      <c r="D189" s="2"/>
      <c r="E189" s="25"/>
      <c r="F189" s="2"/>
      <c r="G189" s="3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10"/>
      <c r="C190" s="38"/>
      <c r="D190" s="2"/>
      <c r="E190" s="25"/>
      <c r="F190" s="2"/>
      <c r="G190" s="3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10"/>
      <c r="C191" s="38"/>
      <c r="D191" s="2"/>
      <c r="E191" s="25"/>
      <c r="F191" s="2"/>
      <c r="G191" s="3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10"/>
      <c r="C192" s="38"/>
      <c r="D192" s="2"/>
      <c r="E192" s="25"/>
      <c r="F192" s="2"/>
      <c r="G192" s="3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10"/>
      <c r="C193" s="38"/>
      <c r="D193" s="2"/>
      <c r="E193" s="25"/>
      <c r="F193" s="2"/>
      <c r="G193" s="3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10"/>
      <c r="C194" s="38"/>
      <c r="D194" s="2"/>
      <c r="E194" s="25"/>
      <c r="F194" s="2"/>
      <c r="G194" s="3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10"/>
      <c r="C195" s="38"/>
      <c r="D195" s="2"/>
      <c r="E195" s="25"/>
      <c r="F195" s="2"/>
      <c r="G195" s="3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10"/>
      <c r="C196" s="38"/>
      <c r="D196" s="2"/>
      <c r="E196" s="25"/>
      <c r="F196" s="2"/>
      <c r="G196" s="3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10"/>
      <c r="C197" s="38"/>
      <c r="D197" s="2"/>
      <c r="E197" s="25"/>
      <c r="F197" s="2"/>
      <c r="G197" s="3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10"/>
      <c r="C198" s="38"/>
      <c r="D198" s="2"/>
      <c r="E198" s="25"/>
      <c r="F198" s="2"/>
      <c r="G198" s="3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10"/>
      <c r="C199" s="38"/>
      <c r="D199" s="2"/>
      <c r="E199" s="25"/>
      <c r="F199" s="2"/>
      <c r="G199" s="3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10"/>
      <c r="C200" s="38"/>
      <c r="D200" s="2"/>
      <c r="E200" s="25"/>
      <c r="F200" s="2"/>
      <c r="G200" s="3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10"/>
      <c r="C201" s="38"/>
      <c r="D201" s="2"/>
      <c r="E201" s="25"/>
      <c r="F201" s="2"/>
      <c r="G201" s="3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10"/>
      <c r="C202" s="38"/>
      <c r="D202" s="2"/>
      <c r="E202" s="25"/>
      <c r="F202" s="2"/>
      <c r="G202" s="3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10"/>
      <c r="C203" s="38"/>
      <c r="D203" s="2"/>
      <c r="E203" s="25"/>
      <c r="F203" s="2"/>
      <c r="G203" s="3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10"/>
      <c r="C204" s="38"/>
      <c r="D204" s="2"/>
      <c r="E204" s="25"/>
      <c r="F204" s="2"/>
      <c r="G204" s="3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10"/>
      <c r="C205" s="38"/>
      <c r="D205" s="2"/>
      <c r="E205" s="25"/>
      <c r="F205" s="2"/>
      <c r="G205" s="3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10"/>
      <c r="C206" s="38"/>
      <c r="D206" s="2"/>
      <c r="E206" s="25"/>
      <c r="F206" s="2"/>
      <c r="G206" s="3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10"/>
      <c r="C207" s="38"/>
      <c r="D207" s="2"/>
      <c r="E207" s="25"/>
      <c r="F207" s="2"/>
      <c r="G207" s="3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10"/>
      <c r="C208" s="38"/>
      <c r="D208" s="2"/>
      <c r="E208" s="25"/>
      <c r="F208" s="2"/>
      <c r="G208" s="3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10"/>
      <c r="C209" s="38"/>
      <c r="D209" s="2"/>
      <c r="E209" s="25"/>
      <c r="F209" s="2"/>
      <c r="G209" s="3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10"/>
      <c r="C210" s="38"/>
      <c r="D210" s="2"/>
      <c r="E210" s="25"/>
      <c r="F210" s="2"/>
      <c r="G210" s="3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10"/>
      <c r="C211" s="38"/>
      <c r="D211" s="2"/>
      <c r="E211" s="25"/>
      <c r="F211" s="2"/>
      <c r="G211" s="3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10"/>
      <c r="C212" s="38"/>
      <c r="D212" s="2"/>
      <c r="E212" s="25"/>
      <c r="F212" s="2"/>
      <c r="G212" s="3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10"/>
      <c r="C213" s="38"/>
      <c r="D213" s="2"/>
      <c r="E213" s="25"/>
      <c r="F213" s="2"/>
      <c r="G213" s="3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10"/>
      <c r="C214" s="38"/>
      <c r="D214" s="2"/>
      <c r="E214" s="25"/>
      <c r="F214" s="2"/>
      <c r="G214" s="3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10"/>
      <c r="C215" s="38"/>
      <c r="D215" s="2"/>
      <c r="E215" s="25"/>
      <c r="F215" s="2"/>
      <c r="G215" s="3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10"/>
      <c r="C216" s="38"/>
      <c r="D216" s="2"/>
      <c r="E216" s="25"/>
      <c r="F216" s="2"/>
      <c r="G216" s="3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10"/>
      <c r="C217" s="38"/>
      <c r="D217" s="2"/>
      <c r="E217" s="25"/>
      <c r="F217" s="2"/>
      <c r="G217" s="3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10"/>
      <c r="C218" s="38"/>
      <c r="D218" s="2"/>
      <c r="E218" s="25"/>
      <c r="F218" s="2"/>
      <c r="G218" s="3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10"/>
      <c r="C219" s="38"/>
      <c r="D219" s="2"/>
      <c r="E219" s="25"/>
      <c r="F219" s="2"/>
      <c r="G219" s="3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10"/>
      <c r="C220" s="38"/>
      <c r="D220" s="2"/>
      <c r="E220" s="25"/>
      <c r="F220" s="2"/>
      <c r="G220" s="3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10"/>
      <c r="C221" s="38"/>
      <c r="D221" s="2"/>
      <c r="E221" s="25"/>
      <c r="F221" s="2"/>
      <c r="G221" s="3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10"/>
      <c r="C222" s="38"/>
      <c r="D222" s="2"/>
      <c r="E222" s="25"/>
      <c r="F222" s="2"/>
      <c r="G222" s="3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10"/>
      <c r="C223" s="38"/>
      <c r="D223" s="2"/>
      <c r="E223" s="25"/>
      <c r="F223" s="2"/>
      <c r="G223" s="3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10"/>
      <c r="C224" s="38"/>
      <c r="D224" s="2"/>
      <c r="E224" s="25"/>
      <c r="F224" s="2"/>
      <c r="G224" s="3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10"/>
      <c r="C225" s="38"/>
      <c r="D225" s="2"/>
      <c r="E225" s="25"/>
      <c r="F225" s="2"/>
      <c r="G225" s="3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10"/>
      <c r="C226" s="38"/>
      <c r="D226" s="2"/>
      <c r="E226" s="25"/>
      <c r="F226" s="2"/>
      <c r="G226" s="3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10"/>
      <c r="C227" s="38"/>
      <c r="D227" s="2"/>
      <c r="E227" s="25"/>
      <c r="F227" s="2"/>
      <c r="G227" s="3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10"/>
      <c r="C228" s="38"/>
      <c r="D228" s="2"/>
      <c r="E228" s="25"/>
      <c r="F228" s="2"/>
      <c r="G228" s="3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10"/>
      <c r="C229" s="38"/>
      <c r="D229" s="2"/>
      <c r="E229" s="25"/>
      <c r="F229" s="2"/>
      <c r="G229" s="3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10"/>
      <c r="C230" s="38"/>
      <c r="D230" s="2"/>
      <c r="E230" s="25"/>
      <c r="F230" s="2"/>
      <c r="G230" s="3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10"/>
      <c r="C231" s="38"/>
      <c r="D231" s="2"/>
      <c r="E231" s="25"/>
      <c r="F231" s="2"/>
      <c r="G231" s="3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10"/>
      <c r="C232" s="38"/>
      <c r="D232" s="2"/>
      <c r="E232" s="25"/>
      <c r="F232" s="2"/>
      <c r="G232" s="3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10"/>
      <c r="C233" s="38"/>
      <c r="D233" s="2"/>
      <c r="E233" s="25"/>
      <c r="F233" s="2"/>
      <c r="G233" s="3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10"/>
      <c r="C234" s="38"/>
      <c r="D234" s="2"/>
      <c r="E234" s="25"/>
      <c r="F234" s="2"/>
      <c r="G234" s="3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10"/>
      <c r="C235" s="38"/>
      <c r="D235" s="2"/>
      <c r="E235" s="25"/>
      <c r="F235" s="2"/>
      <c r="G235" s="3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10"/>
      <c r="C236" s="38"/>
      <c r="D236" s="2"/>
      <c r="E236" s="25"/>
      <c r="F236" s="2"/>
      <c r="G236" s="3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10"/>
      <c r="C237" s="38"/>
      <c r="D237" s="2"/>
      <c r="E237" s="25"/>
      <c r="F237" s="2"/>
      <c r="G237" s="3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10"/>
      <c r="C238" s="38"/>
      <c r="D238" s="2"/>
      <c r="E238" s="25"/>
      <c r="F238" s="2"/>
      <c r="G238" s="3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10"/>
      <c r="C239" s="38"/>
      <c r="D239" s="2"/>
      <c r="E239" s="25"/>
      <c r="F239" s="2"/>
      <c r="G239" s="3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10"/>
      <c r="C240" s="38"/>
      <c r="D240" s="2"/>
      <c r="E240" s="25"/>
      <c r="F240" s="2"/>
      <c r="G240" s="3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10"/>
      <c r="C241" s="38"/>
      <c r="D241" s="2"/>
      <c r="E241" s="25"/>
      <c r="F241" s="2"/>
      <c r="G241" s="3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10"/>
      <c r="C242" s="38"/>
      <c r="D242" s="2"/>
      <c r="E242" s="25"/>
      <c r="F242" s="2"/>
      <c r="G242" s="3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10"/>
      <c r="C243" s="38"/>
      <c r="D243" s="2"/>
      <c r="E243" s="25"/>
      <c r="F243" s="2"/>
      <c r="G243" s="3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10"/>
      <c r="C244" s="38"/>
      <c r="D244" s="2"/>
      <c r="E244" s="25"/>
      <c r="F244" s="2"/>
      <c r="G244" s="3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10"/>
      <c r="C245" s="38"/>
      <c r="D245" s="2"/>
      <c r="E245" s="25"/>
      <c r="F245" s="2"/>
      <c r="G245" s="3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10"/>
      <c r="C246" s="38"/>
      <c r="D246" s="2"/>
      <c r="E246" s="25"/>
      <c r="F246" s="2"/>
      <c r="G246" s="3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10"/>
      <c r="C247" s="38"/>
      <c r="D247" s="2"/>
      <c r="E247" s="25"/>
      <c r="F247" s="2"/>
      <c r="G247" s="3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10"/>
      <c r="C248" s="38"/>
      <c r="D248" s="2"/>
      <c r="E248" s="25"/>
      <c r="F248" s="2"/>
      <c r="G248" s="3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10"/>
      <c r="C249" s="38"/>
      <c r="D249" s="2"/>
      <c r="E249" s="25"/>
      <c r="F249" s="2"/>
      <c r="G249" s="3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10"/>
      <c r="C250" s="38"/>
      <c r="D250" s="2"/>
      <c r="E250" s="25"/>
      <c r="F250" s="2"/>
      <c r="G250" s="3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10"/>
      <c r="C251" s="38"/>
      <c r="D251" s="2"/>
      <c r="E251" s="25"/>
      <c r="F251" s="2"/>
      <c r="G251" s="3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10"/>
      <c r="C252" s="38"/>
      <c r="D252" s="2"/>
      <c r="E252" s="25"/>
      <c r="F252" s="2"/>
      <c r="G252" s="3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10"/>
      <c r="C253" s="38"/>
      <c r="D253" s="2"/>
      <c r="E253" s="25"/>
      <c r="F253" s="2"/>
      <c r="G253" s="3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10"/>
      <c r="C254" s="38"/>
      <c r="D254" s="2"/>
      <c r="E254" s="25"/>
      <c r="F254" s="2"/>
      <c r="G254" s="3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10"/>
      <c r="C255" s="38"/>
      <c r="D255" s="2"/>
      <c r="E255" s="25"/>
      <c r="F255" s="2"/>
      <c r="G255" s="3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10"/>
      <c r="C256" s="38"/>
      <c r="D256" s="2"/>
      <c r="E256" s="25"/>
      <c r="F256" s="2"/>
      <c r="G256" s="3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10"/>
      <c r="C257" s="38"/>
      <c r="D257" s="2"/>
      <c r="E257" s="25"/>
      <c r="F257" s="2"/>
      <c r="G257" s="3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10"/>
      <c r="C258" s="38"/>
      <c r="D258" s="2"/>
      <c r="E258" s="25"/>
      <c r="F258" s="2"/>
      <c r="G258" s="3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10"/>
      <c r="C259" s="38"/>
      <c r="D259" s="2"/>
      <c r="E259" s="25"/>
      <c r="F259" s="2"/>
      <c r="G259" s="3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10"/>
      <c r="C260" s="38"/>
      <c r="D260" s="2"/>
      <c r="E260" s="25"/>
      <c r="F260" s="2"/>
      <c r="G260" s="3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10"/>
      <c r="C261" s="38"/>
      <c r="D261" s="2"/>
      <c r="E261" s="25"/>
      <c r="F261" s="2"/>
      <c r="G261" s="3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10"/>
      <c r="C262" s="38"/>
      <c r="D262" s="2"/>
      <c r="E262" s="25"/>
      <c r="F262" s="2"/>
      <c r="G262" s="3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10"/>
      <c r="C263" s="38"/>
      <c r="D263" s="2"/>
      <c r="E263" s="25"/>
      <c r="F263" s="2"/>
      <c r="G263" s="3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10"/>
      <c r="C264" s="38"/>
      <c r="D264" s="2"/>
      <c r="E264" s="25"/>
      <c r="F264" s="2"/>
      <c r="G264" s="3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10"/>
      <c r="C265" s="38"/>
      <c r="D265" s="2"/>
      <c r="E265" s="25"/>
      <c r="F265" s="2"/>
      <c r="G265" s="3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10"/>
      <c r="C266" s="38"/>
      <c r="D266" s="2"/>
      <c r="E266" s="25"/>
      <c r="F266" s="2"/>
      <c r="G266" s="3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10"/>
      <c r="C267" s="38"/>
      <c r="D267" s="2"/>
      <c r="E267" s="25"/>
      <c r="F267" s="2"/>
      <c r="G267" s="3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10"/>
      <c r="C268" s="38"/>
      <c r="D268" s="2"/>
      <c r="E268" s="25"/>
      <c r="F268" s="2"/>
      <c r="G268" s="3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10"/>
      <c r="C269" s="38"/>
      <c r="D269" s="2"/>
      <c r="E269" s="25"/>
      <c r="F269" s="2"/>
      <c r="G269" s="3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10"/>
      <c r="C270" s="38"/>
      <c r="D270" s="2"/>
      <c r="E270" s="25"/>
      <c r="F270" s="2"/>
      <c r="G270" s="3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10"/>
      <c r="C271" s="38"/>
      <c r="D271" s="2"/>
      <c r="E271" s="25"/>
      <c r="F271" s="2"/>
      <c r="G271" s="3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10"/>
      <c r="C272" s="38"/>
      <c r="D272" s="2"/>
      <c r="E272" s="25"/>
      <c r="F272" s="2"/>
      <c r="G272" s="3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10"/>
      <c r="C273" s="38"/>
      <c r="D273" s="2"/>
      <c r="E273" s="25"/>
      <c r="F273" s="2"/>
      <c r="G273" s="3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10"/>
      <c r="C274" s="38"/>
      <c r="D274" s="2"/>
      <c r="E274" s="25"/>
      <c r="F274" s="2"/>
      <c r="G274" s="3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10"/>
      <c r="C275" s="38"/>
      <c r="D275" s="2"/>
      <c r="E275" s="25"/>
      <c r="F275" s="2"/>
      <c r="G275" s="3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10"/>
      <c r="C276" s="38"/>
      <c r="D276" s="2"/>
      <c r="E276" s="25"/>
      <c r="F276" s="2"/>
      <c r="G276" s="3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10"/>
      <c r="C277" s="38"/>
      <c r="D277" s="2"/>
      <c r="E277" s="25"/>
      <c r="F277" s="2"/>
      <c r="G277" s="3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10"/>
      <c r="C278" s="38"/>
      <c r="D278" s="2"/>
      <c r="E278" s="25"/>
      <c r="F278" s="2"/>
      <c r="G278" s="3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10"/>
      <c r="C279" s="38"/>
      <c r="D279" s="2"/>
      <c r="E279" s="25"/>
      <c r="F279" s="2"/>
      <c r="G279" s="3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10"/>
      <c r="C280" s="38"/>
      <c r="D280" s="2"/>
      <c r="E280" s="25"/>
      <c r="F280" s="2"/>
      <c r="G280" s="3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10"/>
      <c r="C281" s="38"/>
      <c r="D281" s="2"/>
      <c r="E281" s="25"/>
      <c r="F281" s="2"/>
      <c r="G281" s="3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10"/>
      <c r="C282" s="38"/>
      <c r="D282" s="2"/>
      <c r="E282" s="25"/>
      <c r="F282" s="2"/>
      <c r="G282" s="3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10"/>
      <c r="C283" s="38"/>
      <c r="D283" s="2"/>
      <c r="E283" s="25"/>
      <c r="F283" s="2"/>
      <c r="G283" s="3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10"/>
      <c r="C284" s="38"/>
      <c r="D284" s="2"/>
      <c r="E284" s="25"/>
      <c r="F284" s="2"/>
      <c r="G284" s="3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10"/>
      <c r="C285" s="38"/>
      <c r="D285" s="2"/>
      <c r="E285" s="25"/>
      <c r="F285" s="2"/>
      <c r="G285" s="3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10"/>
      <c r="C286" s="38"/>
      <c r="D286" s="2"/>
      <c r="E286" s="25"/>
      <c r="F286" s="2"/>
      <c r="G286" s="3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10"/>
      <c r="C287" s="38"/>
      <c r="D287" s="2"/>
      <c r="E287" s="25"/>
      <c r="F287" s="2"/>
      <c r="G287" s="3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10"/>
      <c r="C288" s="38"/>
      <c r="D288" s="2"/>
      <c r="E288" s="25"/>
      <c r="F288" s="2"/>
      <c r="G288" s="3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10"/>
      <c r="C289" s="38"/>
      <c r="D289" s="2"/>
      <c r="E289" s="25"/>
      <c r="F289" s="2"/>
      <c r="G289" s="3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10"/>
      <c r="C290" s="38"/>
      <c r="D290" s="2"/>
      <c r="E290" s="25"/>
      <c r="F290" s="2"/>
      <c r="G290" s="3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10"/>
      <c r="C291" s="38"/>
      <c r="D291" s="2"/>
      <c r="E291" s="25"/>
      <c r="F291" s="2"/>
      <c r="G291" s="3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10"/>
      <c r="C292" s="38"/>
      <c r="D292" s="2"/>
      <c r="E292" s="25"/>
      <c r="F292" s="2"/>
      <c r="G292" s="3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10"/>
      <c r="C293" s="38"/>
      <c r="D293" s="2"/>
      <c r="E293" s="25"/>
      <c r="F293" s="2"/>
      <c r="G293" s="3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10"/>
      <c r="C294" s="38"/>
      <c r="D294" s="2"/>
      <c r="E294" s="25"/>
      <c r="F294" s="2"/>
      <c r="G294" s="3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10"/>
      <c r="C295" s="38"/>
      <c r="D295" s="2"/>
      <c r="E295" s="25"/>
      <c r="F295" s="2"/>
      <c r="G295" s="3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10"/>
      <c r="C296" s="38"/>
      <c r="D296" s="2"/>
      <c r="E296" s="25"/>
      <c r="F296" s="2"/>
      <c r="G296" s="3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10"/>
      <c r="C297" s="38"/>
      <c r="D297" s="2"/>
      <c r="E297" s="25"/>
      <c r="F297" s="2"/>
      <c r="G297" s="3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10"/>
      <c r="C298" s="38"/>
      <c r="D298" s="2"/>
      <c r="E298" s="25"/>
      <c r="F298" s="2"/>
      <c r="G298" s="3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10"/>
      <c r="C299" s="38"/>
      <c r="D299" s="2"/>
      <c r="E299" s="25"/>
      <c r="F299" s="2"/>
      <c r="G299" s="3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10"/>
      <c r="C300" s="38"/>
      <c r="D300" s="2"/>
      <c r="E300" s="25"/>
      <c r="F300" s="2"/>
      <c r="G300" s="3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10"/>
      <c r="C301" s="38"/>
      <c r="D301" s="2"/>
      <c r="E301" s="25"/>
      <c r="F301" s="2"/>
      <c r="G301" s="3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10"/>
      <c r="C302" s="38"/>
      <c r="D302" s="2"/>
      <c r="E302" s="25"/>
      <c r="F302" s="2"/>
      <c r="G302" s="3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10"/>
      <c r="C303" s="38"/>
      <c r="D303" s="2"/>
      <c r="E303" s="25"/>
      <c r="F303" s="2"/>
      <c r="G303" s="3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10"/>
      <c r="C304" s="38"/>
      <c r="D304" s="2"/>
      <c r="E304" s="25"/>
      <c r="F304" s="2"/>
      <c r="G304" s="3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10"/>
      <c r="C305" s="38"/>
      <c r="D305" s="2"/>
      <c r="E305" s="25"/>
      <c r="F305" s="2"/>
      <c r="G305" s="3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10"/>
      <c r="C306" s="38"/>
      <c r="D306" s="2"/>
      <c r="E306" s="25"/>
      <c r="F306" s="2"/>
      <c r="G306" s="3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10"/>
      <c r="C307" s="38"/>
      <c r="D307" s="2"/>
      <c r="E307" s="25"/>
      <c r="F307" s="2"/>
      <c r="G307" s="3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10"/>
      <c r="C308" s="38"/>
      <c r="D308" s="2"/>
      <c r="E308" s="25"/>
      <c r="F308" s="2"/>
      <c r="G308" s="3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10"/>
      <c r="C309" s="38"/>
      <c r="D309" s="2"/>
      <c r="E309" s="25"/>
      <c r="F309" s="2"/>
      <c r="G309" s="3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10"/>
      <c r="C310" s="38"/>
      <c r="D310" s="2"/>
      <c r="E310" s="25"/>
      <c r="F310" s="2"/>
      <c r="G310" s="3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10"/>
      <c r="C311" s="38"/>
      <c r="D311" s="2"/>
      <c r="E311" s="25"/>
      <c r="F311" s="2"/>
      <c r="G311" s="3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10"/>
      <c r="C312" s="38"/>
      <c r="D312" s="2"/>
      <c r="E312" s="25"/>
      <c r="F312" s="2"/>
      <c r="G312" s="3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10"/>
      <c r="C313" s="38"/>
      <c r="D313" s="2"/>
      <c r="E313" s="25"/>
      <c r="F313" s="2"/>
      <c r="G313" s="3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10"/>
      <c r="C314" s="38"/>
      <c r="D314" s="2"/>
      <c r="E314" s="25"/>
      <c r="F314" s="2"/>
      <c r="G314" s="3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10"/>
      <c r="C315" s="38"/>
      <c r="D315" s="2"/>
      <c r="E315" s="25"/>
      <c r="F315" s="2"/>
      <c r="G315" s="3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10"/>
      <c r="C316" s="38"/>
      <c r="D316" s="2"/>
      <c r="E316" s="25"/>
      <c r="F316" s="2"/>
      <c r="G316" s="3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10"/>
      <c r="C317" s="38"/>
      <c r="D317" s="2"/>
      <c r="E317" s="25"/>
      <c r="F317" s="2"/>
      <c r="G317" s="3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10"/>
      <c r="C318" s="38"/>
      <c r="D318" s="2"/>
      <c r="E318" s="25"/>
      <c r="F318" s="2"/>
      <c r="G318" s="3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10"/>
      <c r="C319" s="38"/>
      <c r="D319" s="2"/>
      <c r="E319" s="25"/>
      <c r="F319" s="2"/>
      <c r="G319" s="3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10"/>
      <c r="C320" s="38"/>
      <c r="D320" s="2"/>
      <c r="E320" s="25"/>
      <c r="F320" s="2"/>
      <c r="G320" s="3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10"/>
      <c r="C321" s="38"/>
      <c r="D321" s="2"/>
      <c r="E321" s="25"/>
      <c r="F321" s="2"/>
      <c r="G321" s="3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10"/>
      <c r="C322" s="38"/>
      <c r="D322" s="2"/>
      <c r="E322" s="25"/>
      <c r="F322" s="2"/>
      <c r="G322" s="3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10"/>
      <c r="C323" s="38"/>
      <c r="D323" s="2"/>
      <c r="E323" s="25"/>
      <c r="F323" s="2"/>
      <c r="G323" s="3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10"/>
      <c r="C324" s="38"/>
      <c r="D324" s="2"/>
      <c r="E324" s="25"/>
      <c r="F324" s="2"/>
      <c r="G324" s="3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10"/>
      <c r="C325" s="38"/>
      <c r="D325" s="2"/>
      <c r="E325" s="25"/>
      <c r="F325" s="2"/>
      <c r="G325" s="3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10"/>
      <c r="C326" s="38"/>
      <c r="D326" s="2"/>
      <c r="E326" s="25"/>
      <c r="F326" s="2"/>
      <c r="G326" s="3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10"/>
      <c r="C327" s="38"/>
      <c r="D327" s="2"/>
      <c r="E327" s="25"/>
      <c r="F327" s="2"/>
      <c r="G327" s="3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10"/>
      <c r="C328" s="38"/>
      <c r="D328" s="2"/>
      <c r="E328" s="25"/>
      <c r="F328" s="2"/>
      <c r="G328" s="3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10"/>
      <c r="C329" s="38"/>
      <c r="D329" s="2"/>
      <c r="E329" s="25"/>
      <c r="F329" s="2"/>
      <c r="G329" s="3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10"/>
      <c r="C330" s="38"/>
      <c r="D330" s="2"/>
      <c r="E330" s="25"/>
      <c r="F330" s="2"/>
      <c r="G330" s="3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10"/>
      <c r="C331" s="38"/>
      <c r="D331" s="2"/>
      <c r="E331" s="25"/>
      <c r="F331" s="2"/>
      <c r="G331" s="3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10"/>
      <c r="C332" s="38"/>
      <c r="D332" s="2"/>
      <c r="E332" s="25"/>
      <c r="F332" s="2"/>
      <c r="G332" s="3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10"/>
      <c r="C333" s="38"/>
      <c r="D333" s="2"/>
      <c r="E333" s="25"/>
      <c r="F333" s="2"/>
      <c r="G333" s="3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10"/>
      <c r="C334" s="38"/>
      <c r="D334" s="2"/>
      <c r="E334" s="25"/>
      <c r="F334" s="2"/>
      <c r="G334" s="3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10"/>
      <c r="C335" s="38"/>
      <c r="D335" s="2"/>
      <c r="E335" s="25"/>
      <c r="F335" s="2"/>
      <c r="G335" s="3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10"/>
      <c r="C336" s="38"/>
      <c r="D336" s="2"/>
      <c r="E336" s="25"/>
      <c r="F336" s="2"/>
      <c r="G336" s="3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10"/>
      <c r="C337" s="38"/>
      <c r="D337" s="2"/>
      <c r="E337" s="25"/>
      <c r="F337" s="2"/>
      <c r="G337" s="3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10"/>
      <c r="C338" s="38"/>
      <c r="D338" s="2"/>
      <c r="E338" s="25"/>
      <c r="F338" s="2"/>
      <c r="G338" s="3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10"/>
      <c r="C339" s="38"/>
      <c r="D339" s="2"/>
      <c r="E339" s="25"/>
      <c r="F339" s="2"/>
      <c r="G339" s="3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10"/>
      <c r="C340" s="38"/>
      <c r="D340" s="2"/>
      <c r="E340" s="25"/>
      <c r="F340" s="2"/>
      <c r="G340" s="3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10"/>
      <c r="C341" s="38"/>
      <c r="D341" s="2"/>
      <c r="E341" s="25"/>
      <c r="F341" s="2"/>
      <c r="G341" s="3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10"/>
      <c r="C342" s="38"/>
      <c r="D342" s="2"/>
      <c r="E342" s="25"/>
      <c r="F342" s="2"/>
      <c r="G342" s="3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10"/>
      <c r="C343" s="38"/>
      <c r="D343" s="2"/>
      <c r="E343" s="25"/>
      <c r="F343" s="2"/>
      <c r="G343" s="3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10"/>
      <c r="C344" s="38"/>
      <c r="D344" s="2"/>
      <c r="E344" s="25"/>
      <c r="F344" s="2"/>
      <c r="G344" s="3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10"/>
      <c r="C345" s="38"/>
      <c r="D345" s="2"/>
      <c r="E345" s="25"/>
      <c r="F345" s="2"/>
      <c r="G345" s="3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10"/>
      <c r="C346" s="38"/>
      <c r="D346" s="2"/>
      <c r="E346" s="25"/>
      <c r="F346" s="2"/>
      <c r="G346" s="3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10"/>
      <c r="C347" s="38"/>
      <c r="D347" s="2"/>
      <c r="E347" s="25"/>
      <c r="F347" s="2"/>
      <c r="G347" s="3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10"/>
      <c r="C348" s="38"/>
      <c r="D348" s="2"/>
      <c r="E348" s="25"/>
      <c r="F348" s="2"/>
      <c r="G348" s="3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10"/>
      <c r="C349" s="38"/>
      <c r="D349" s="2"/>
      <c r="E349" s="25"/>
      <c r="F349" s="2"/>
      <c r="G349" s="3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10"/>
      <c r="C350" s="38"/>
      <c r="D350" s="2"/>
      <c r="E350" s="25"/>
      <c r="F350" s="2"/>
      <c r="G350" s="3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10"/>
      <c r="C351" s="38"/>
      <c r="D351" s="2"/>
      <c r="E351" s="25"/>
      <c r="F351" s="2"/>
      <c r="G351" s="3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10"/>
      <c r="C352" s="38"/>
      <c r="D352" s="2"/>
      <c r="E352" s="25"/>
      <c r="F352" s="2"/>
      <c r="G352" s="3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10"/>
      <c r="C353" s="38"/>
      <c r="D353" s="2"/>
      <c r="E353" s="25"/>
      <c r="F353" s="2"/>
      <c r="G353" s="3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10"/>
      <c r="C354" s="38"/>
      <c r="D354" s="2"/>
      <c r="E354" s="25"/>
      <c r="F354" s="2"/>
      <c r="G354" s="3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10"/>
      <c r="C355" s="38"/>
      <c r="D355" s="2"/>
      <c r="E355" s="25"/>
      <c r="F355" s="2"/>
      <c r="G355" s="3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10"/>
      <c r="C356" s="38"/>
      <c r="D356" s="2"/>
      <c r="E356" s="25"/>
      <c r="F356" s="2"/>
      <c r="G356" s="3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10"/>
      <c r="C357" s="38"/>
      <c r="D357" s="2"/>
      <c r="E357" s="25"/>
      <c r="F357" s="2"/>
      <c r="G357" s="3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10"/>
      <c r="C358" s="38"/>
      <c r="D358" s="2"/>
      <c r="E358" s="25"/>
      <c r="F358" s="2"/>
      <c r="G358" s="3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10"/>
      <c r="C359" s="38"/>
      <c r="D359" s="2"/>
      <c r="E359" s="25"/>
      <c r="F359" s="2"/>
      <c r="G359" s="3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10"/>
      <c r="C360" s="38"/>
      <c r="D360" s="2"/>
      <c r="E360" s="25"/>
      <c r="F360" s="2"/>
      <c r="G360" s="3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10"/>
      <c r="C361" s="38"/>
      <c r="D361" s="2"/>
      <c r="E361" s="25"/>
      <c r="F361" s="2"/>
      <c r="G361" s="3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10"/>
      <c r="C362" s="38"/>
      <c r="D362" s="2"/>
      <c r="E362" s="25"/>
      <c r="F362" s="2"/>
      <c r="G362" s="3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10"/>
      <c r="C363" s="38"/>
      <c r="D363" s="2"/>
      <c r="E363" s="25"/>
      <c r="F363" s="2"/>
      <c r="G363" s="3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10"/>
      <c r="C364" s="38"/>
      <c r="D364" s="2"/>
      <c r="E364" s="25"/>
      <c r="F364" s="2"/>
      <c r="G364" s="3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10"/>
      <c r="C365" s="38"/>
      <c r="D365" s="2"/>
      <c r="E365" s="25"/>
      <c r="F365" s="2"/>
      <c r="G365" s="3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10"/>
      <c r="C366" s="38"/>
      <c r="D366" s="2"/>
      <c r="E366" s="25"/>
      <c r="F366" s="2"/>
      <c r="G366" s="3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10"/>
      <c r="C367" s="38"/>
      <c r="D367" s="2"/>
      <c r="E367" s="25"/>
      <c r="F367" s="2"/>
      <c r="G367" s="3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10"/>
      <c r="C368" s="38"/>
      <c r="D368" s="2"/>
      <c r="E368" s="25"/>
      <c r="F368" s="2"/>
      <c r="G368" s="3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10"/>
      <c r="C369" s="38"/>
      <c r="D369" s="2"/>
      <c r="E369" s="25"/>
      <c r="F369" s="2"/>
      <c r="G369" s="3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10"/>
      <c r="C370" s="38"/>
      <c r="D370" s="2"/>
      <c r="E370" s="25"/>
      <c r="F370" s="2"/>
      <c r="G370" s="3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10"/>
      <c r="C371" s="38"/>
      <c r="D371" s="2"/>
      <c r="E371" s="25"/>
      <c r="F371" s="2"/>
      <c r="G371" s="3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10"/>
      <c r="C372" s="38"/>
      <c r="D372" s="2"/>
      <c r="E372" s="25"/>
      <c r="F372" s="2"/>
      <c r="G372" s="3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10"/>
      <c r="C373" s="38"/>
      <c r="D373" s="2"/>
      <c r="E373" s="25"/>
      <c r="F373" s="2"/>
      <c r="G373" s="3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10"/>
      <c r="C374" s="38"/>
      <c r="D374" s="2"/>
      <c r="E374" s="25"/>
      <c r="F374" s="2"/>
      <c r="G374" s="3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10"/>
      <c r="C375" s="38"/>
      <c r="D375" s="2"/>
      <c r="E375" s="25"/>
      <c r="F375" s="2"/>
      <c r="G375" s="3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10"/>
      <c r="C376" s="38"/>
      <c r="D376" s="2"/>
      <c r="E376" s="25"/>
      <c r="F376" s="2"/>
      <c r="G376" s="3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10"/>
      <c r="C377" s="38"/>
      <c r="D377" s="2"/>
      <c r="E377" s="25"/>
      <c r="F377" s="2"/>
      <c r="G377" s="3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10"/>
      <c r="C378" s="38"/>
      <c r="D378" s="2"/>
      <c r="E378" s="25"/>
      <c r="F378" s="2"/>
      <c r="G378" s="3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10"/>
      <c r="C379" s="38"/>
      <c r="D379" s="2"/>
      <c r="E379" s="25"/>
      <c r="F379" s="2"/>
      <c r="G379" s="3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10"/>
      <c r="C380" s="38"/>
      <c r="D380" s="2"/>
      <c r="E380" s="25"/>
      <c r="F380" s="2"/>
      <c r="G380" s="3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10"/>
      <c r="C381" s="38"/>
      <c r="D381" s="2"/>
      <c r="E381" s="25"/>
      <c r="F381" s="2"/>
      <c r="G381" s="3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10"/>
      <c r="C382" s="38"/>
      <c r="D382" s="2"/>
      <c r="E382" s="25"/>
      <c r="F382" s="2"/>
      <c r="G382" s="3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10"/>
      <c r="C383" s="38"/>
      <c r="D383" s="2"/>
      <c r="E383" s="25"/>
      <c r="F383" s="2"/>
      <c r="G383" s="3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10"/>
      <c r="C384" s="38"/>
      <c r="D384" s="2"/>
      <c r="E384" s="25"/>
      <c r="F384" s="2"/>
      <c r="G384" s="3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10"/>
      <c r="C385" s="38"/>
      <c r="D385" s="2"/>
      <c r="E385" s="25"/>
      <c r="F385" s="2"/>
      <c r="G385" s="3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10"/>
      <c r="C386" s="38"/>
      <c r="D386" s="2"/>
      <c r="E386" s="25"/>
      <c r="F386" s="2"/>
      <c r="G386" s="3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10"/>
      <c r="C387" s="38"/>
      <c r="D387" s="2"/>
      <c r="E387" s="25"/>
      <c r="F387" s="2"/>
      <c r="G387" s="3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10"/>
      <c r="C388" s="38"/>
      <c r="D388" s="2"/>
      <c r="E388" s="25"/>
      <c r="F388" s="2"/>
      <c r="G388" s="3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10"/>
      <c r="C389" s="38"/>
      <c r="D389" s="2"/>
      <c r="E389" s="25"/>
      <c r="F389" s="2"/>
      <c r="G389" s="3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10"/>
      <c r="C390" s="38"/>
      <c r="D390" s="2"/>
      <c r="E390" s="25"/>
      <c r="F390" s="2"/>
      <c r="G390" s="3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10"/>
      <c r="C391" s="38"/>
      <c r="D391" s="2"/>
      <c r="E391" s="25"/>
      <c r="F391" s="2"/>
      <c r="G391" s="3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10"/>
      <c r="C392" s="38"/>
      <c r="D392" s="2"/>
      <c r="E392" s="25"/>
      <c r="F392" s="2"/>
      <c r="G392" s="3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10"/>
      <c r="C393" s="38"/>
      <c r="D393" s="2"/>
      <c r="E393" s="25"/>
      <c r="F393" s="2"/>
      <c r="G393" s="3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10"/>
      <c r="C394" s="38"/>
      <c r="D394" s="2"/>
      <c r="E394" s="25"/>
      <c r="F394" s="2"/>
      <c r="G394" s="3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10"/>
      <c r="C395" s="38"/>
      <c r="D395" s="2"/>
      <c r="E395" s="25"/>
      <c r="F395" s="2"/>
      <c r="G395" s="3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10"/>
      <c r="C396" s="38"/>
      <c r="D396" s="2"/>
      <c r="E396" s="25"/>
      <c r="F396" s="2"/>
      <c r="G396" s="3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10"/>
      <c r="C397" s="38"/>
      <c r="D397" s="2"/>
      <c r="E397" s="25"/>
      <c r="F397" s="2"/>
      <c r="G397" s="3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10"/>
      <c r="C398" s="38"/>
      <c r="D398" s="2"/>
      <c r="E398" s="25"/>
      <c r="F398" s="2"/>
      <c r="G398" s="3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10"/>
      <c r="C399" s="38"/>
      <c r="D399" s="2"/>
      <c r="E399" s="25"/>
      <c r="F399" s="2"/>
      <c r="G399" s="3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10"/>
      <c r="C400" s="38"/>
      <c r="D400" s="2"/>
      <c r="E400" s="25"/>
      <c r="F400" s="2"/>
      <c r="G400" s="3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10"/>
      <c r="C401" s="38"/>
      <c r="D401" s="2"/>
      <c r="E401" s="25"/>
      <c r="F401" s="2"/>
      <c r="G401" s="3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10"/>
      <c r="C402" s="38"/>
      <c r="D402" s="2"/>
      <c r="E402" s="25"/>
      <c r="F402" s="2"/>
      <c r="G402" s="3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10"/>
      <c r="C403" s="38"/>
      <c r="D403" s="2"/>
      <c r="E403" s="25"/>
      <c r="F403" s="2"/>
      <c r="G403" s="3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10"/>
      <c r="C404" s="38"/>
      <c r="D404" s="2"/>
      <c r="E404" s="25"/>
      <c r="F404" s="2"/>
      <c r="G404" s="3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10"/>
      <c r="C405" s="38"/>
      <c r="D405" s="2"/>
      <c r="E405" s="25"/>
      <c r="F405" s="2"/>
      <c r="G405" s="3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10"/>
      <c r="C406" s="38"/>
      <c r="D406" s="2"/>
      <c r="E406" s="25"/>
      <c r="F406" s="2"/>
      <c r="G406" s="3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10"/>
      <c r="C407" s="38"/>
      <c r="D407" s="2"/>
      <c r="E407" s="25"/>
      <c r="F407" s="2"/>
      <c r="G407" s="3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10"/>
      <c r="C408" s="38"/>
      <c r="D408" s="2"/>
      <c r="E408" s="25"/>
      <c r="F408" s="2"/>
      <c r="G408" s="3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10"/>
      <c r="C409" s="38"/>
      <c r="D409" s="2"/>
      <c r="E409" s="25"/>
      <c r="F409" s="2"/>
      <c r="G409" s="3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10"/>
      <c r="C410" s="38"/>
      <c r="D410" s="2"/>
      <c r="E410" s="25"/>
      <c r="F410" s="2"/>
      <c r="G410" s="3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10"/>
      <c r="C411" s="38"/>
      <c r="D411" s="2"/>
      <c r="E411" s="25"/>
      <c r="F411" s="2"/>
      <c r="G411" s="3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10"/>
      <c r="C412" s="38"/>
      <c r="D412" s="2"/>
      <c r="E412" s="25"/>
      <c r="F412" s="2"/>
      <c r="G412" s="3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10"/>
      <c r="C413" s="38"/>
      <c r="D413" s="2"/>
      <c r="E413" s="25"/>
      <c r="F413" s="2"/>
      <c r="G413" s="3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10"/>
      <c r="C414" s="38"/>
      <c r="D414" s="2"/>
      <c r="E414" s="25"/>
      <c r="F414" s="2"/>
      <c r="G414" s="3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10"/>
      <c r="C415" s="38"/>
      <c r="D415" s="2"/>
      <c r="E415" s="25"/>
      <c r="F415" s="2"/>
      <c r="G415" s="3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10"/>
      <c r="C416" s="38"/>
      <c r="D416" s="2"/>
      <c r="E416" s="25"/>
      <c r="F416" s="2"/>
      <c r="G416" s="3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10"/>
      <c r="C417" s="38"/>
      <c r="D417" s="2"/>
      <c r="E417" s="25"/>
      <c r="F417" s="2"/>
      <c r="G417" s="3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10"/>
      <c r="C418" s="38"/>
      <c r="D418" s="2"/>
      <c r="E418" s="25"/>
      <c r="F418" s="2"/>
      <c r="G418" s="3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10"/>
      <c r="C419" s="38"/>
      <c r="D419" s="2"/>
      <c r="E419" s="25"/>
      <c r="F419" s="2"/>
      <c r="G419" s="3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10"/>
      <c r="C420" s="38"/>
      <c r="D420" s="2"/>
      <c r="E420" s="25"/>
      <c r="F420" s="2"/>
      <c r="G420" s="3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10"/>
      <c r="C421" s="38"/>
      <c r="D421" s="2"/>
      <c r="E421" s="25"/>
      <c r="F421" s="2"/>
      <c r="G421" s="3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10"/>
      <c r="C422" s="38"/>
      <c r="D422" s="2"/>
      <c r="E422" s="25"/>
      <c r="F422" s="2"/>
      <c r="G422" s="3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10"/>
      <c r="C423" s="38"/>
      <c r="D423" s="2"/>
      <c r="E423" s="25"/>
      <c r="F423" s="2"/>
      <c r="G423" s="3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10"/>
      <c r="C424" s="38"/>
      <c r="D424" s="2"/>
      <c r="E424" s="25"/>
      <c r="F424" s="2"/>
      <c r="G424" s="3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10"/>
      <c r="C425" s="38"/>
      <c r="D425" s="2"/>
      <c r="E425" s="25"/>
      <c r="F425" s="2"/>
      <c r="G425" s="3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10"/>
      <c r="C426" s="38"/>
      <c r="D426" s="2"/>
      <c r="E426" s="25"/>
      <c r="F426" s="2"/>
      <c r="G426" s="3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10"/>
      <c r="C427" s="38"/>
      <c r="D427" s="2"/>
      <c r="E427" s="25"/>
      <c r="F427" s="2"/>
      <c r="G427" s="3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10"/>
      <c r="C428" s="38"/>
      <c r="D428" s="2"/>
      <c r="E428" s="25"/>
      <c r="F428" s="2"/>
      <c r="G428" s="3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10"/>
      <c r="C429" s="38"/>
      <c r="D429" s="2"/>
      <c r="E429" s="25"/>
      <c r="F429" s="2"/>
      <c r="G429" s="3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10"/>
      <c r="C430" s="38"/>
      <c r="D430" s="2"/>
      <c r="E430" s="25"/>
      <c r="F430" s="2"/>
      <c r="G430" s="3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10"/>
      <c r="C431" s="38"/>
      <c r="D431" s="2"/>
      <c r="E431" s="25"/>
      <c r="F431" s="2"/>
      <c r="G431" s="3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10"/>
      <c r="C432" s="38"/>
      <c r="D432" s="2"/>
      <c r="E432" s="25"/>
      <c r="F432" s="2"/>
      <c r="G432" s="3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10"/>
      <c r="C433" s="38"/>
      <c r="D433" s="2"/>
      <c r="E433" s="25"/>
      <c r="F433" s="2"/>
      <c r="G433" s="3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10"/>
      <c r="C434" s="38"/>
      <c r="D434" s="2"/>
      <c r="E434" s="25"/>
      <c r="F434" s="2"/>
      <c r="G434" s="3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10"/>
      <c r="C435" s="38"/>
      <c r="D435" s="2"/>
      <c r="E435" s="25"/>
      <c r="F435" s="2"/>
      <c r="G435" s="3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10"/>
      <c r="C436" s="38"/>
      <c r="D436" s="2"/>
      <c r="E436" s="25"/>
      <c r="F436" s="2"/>
      <c r="G436" s="3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10"/>
      <c r="C437" s="38"/>
      <c r="D437" s="2"/>
      <c r="E437" s="25"/>
      <c r="F437" s="2"/>
      <c r="G437" s="3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10"/>
      <c r="C438" s="38"/>
      <c r="D438" s="2"/>
      <c r="E438" s="25"/>
      <c r="F438" s="2"/>
      <c r="G438" s="3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10"/>
      <c r="C439" s="38"/>
      <c r="D439" s="2"/>
      <c r="E439" s="25"/>
      <c r="F439" s="2"/>
      <c r="G439" s="3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10"/>
      <c r="C440" s="38"/>
      <c r="D440" s="2"/>
      <c r="E440" s="25"/>
      <c r="F440" s="2"/>
      <c r="G440" s="3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10"/>
      <c r="C441" s="38"/>
      <c r="D441" s="2"/>
      <c r="E441" s="25"/>
      <c r="F441" s="2"/>
      <c r="G441" s="3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10"/>
      <c r="C442" s="38"/>
      <c r="D442" s="2"/>
      <c r="E442" s="25"/>
      <c r="F442" s="2"/>
      <c r="G442" s="3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10"/>
      <c r="C443" s="38"/>
      <c r="D443" s="2"/>
      <c r="E443" s="25"/>
      <c r="F443" s="2"/>
      <c r="G443" s="3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10"/>
      <c r="C444" s="38"/>
      <c r="D444" s="2"/>
      <c r="E444" s="25"/>
      <c r="F444" s="2"/>
      <c r="G444" s="3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10"/>
      <c r="C445" s="38"/>
      <c r="D445" s="2"/>
      <c r="E445" s="25"/>
      <c r="F445" s="2"/>
      <c r="G445" s="3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10"/>
      <c r="C446" s="38"/>
      <c r="D446" s="2"/>
      <c r="E446" s="25"/>
      <c r="F446" s="2"/>
      <c r="G446" s="3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10"/>
      <c r="C447" s="38"/>
      <c r="D447" s="2"/>
      <c r="E447" s="25"/>
      <c r="F447" s="2"/>
      <c r="G447" s="3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10"/>
      <c r="C448" s="38"/>
      <c r="D448" s="2"/>
      <c r="E448" s="25"/>
      <c r="F448" s="2"/>
      <c r="G448" s="3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10"/>
      <c r="C449" s="38"/>
      <c r="D449" s="2"/>
      <c r="E449" s="25"/>
      <c r="F449" s="2"/>
      <c r="G449" s="3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10"/>
      <c r="C450" s="38"/>
      <c r="D450" s="2"/>
      <c r="E450" s="25"/>
      <c r="F450" s="2"/>
      <c r="G450" s="3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10"/>
      <c r="C451" s="38"/>
      <c r="D451" s="2"/>
      <c r="E451" s="25"/>
      <c r="F451" s="2"/>
      <c r="G451" s="3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10"/>
      <c r="C452" s="38"/>
      <c r="D452" s="2"/>
      <c r="E452" s="25"/>
      <c r="F452" s="2"/>
      <c r="G452" s="3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10"/>
      <c r="C453" s="38"/>
      <c r="D453" s="2"/>
      <c r="E453" s="25"/>
      <c r="F453" s="2"/>
      <c r="G453" s="3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10"/>
      <c r="C454" s="38"/>
      <c r="D454" s="2"/>
      <c r="E454" s="25"/>
      <c r="F454" s="2"/>
      <c r="G454" s="3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10"/>
      <c r="C455" s="38"/>
      <c r="D455" s="2"/>
      <c r="E455" s="25"/>
      <c r="F455" s="2"/>
      <c r="G455" s="3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10"/>
      <c r="C456" s="38"/>
      <c r="D456" s="2"/>
      <c r="E456" s="25"/>
      <c r="F456" s="2"/>
      <c r="G456" s="3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10"/>
      <c r="C457" s="38"/>
      <c r="D457" s="2"/>
      <c r="E457" s="25"/>
      <c r="F457" s="2"/>
      <c r="G457" s="3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10"/>
      <c r="C458" s="38"/>
      <c r="D458" s="2"/>
      <c r="E458" s="25"/>
      <c r="F458" s="2"/>
      <c r="G458" s="3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10"/>
      <c r="C459" s="38"/>
      <c r="D459" s="2"/>
      <c r="E459" s="25"/>
      <c r="F459" s="2"/>
      <c r="G459" s="3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10"/>
      <c r="C460" s="38"/>
      <c r="D460" s="2"/>
      <c r="E460" s="25"/>
      <c r="F460" s="2"/>
      <c r="G460" s="3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10"/>
      <c r="C461" s="38"/>
      <c r="D461" s="2"/>
      <c r="E461" s="25"/>
      <c r="F461" s="2"/>
      <c r="G461" s="3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10"/>
      <c r="C462" s="38"/>
      <c r="D462" s="2"/>
      <c r="E462" s="25"/>
      <c r="F462" s="2"/>
      <c r="G462" s="3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10"/>
      <c r="C463" s="38"/>
      <c r="D463" s="2"/>
      <c r="E463" s="25"/>
      <c r="F463" s="2"/>
      <c r="G463" s="3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10"/>
      <c r="C464" s="38"/>
      <c r="D464" s="2"/>
      <c r="E464" s="25"/>
      <c r="F464" s="2"/>
      <c r="G464" s="3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10"/>
      <c r="C465" s="38"/>
      <c r="D465" s="2"/>
      <c r="E465" s="25"/>
      <c r="F465" s="2"/>
      <c r="G465" s="3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10"/>
      <c r="C466" s="38"/>
      <c r="D466" s="2"/>
      <c r="E466" s="25"/>
      <c r="F466" s="2"/>
      <c r="G466" s="3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10"/>
      <c r="C467" s="38"/>
      <c r="D467" s="2"/>
      <c r="E467" s="25"/>
      <c r="F467" s="2"/>
      <c r="G467" s="3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10"/>
      <c r="C468" s="38"/>
      <c r="D468" s="2"/>
      <c r="E468" s="25"/>
      <c r="F468" s="2"/>
      <c r="G468" s="3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10"/>
      <c r="C469" s="38"/>
      <c r="D469" s="2"/>
      <c r="E469" s="25"/>
      <c r="F469" s="2"/>
      <c r="G469" s="3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10"/>
      <c r="C470" s="38"/>
      <c r="D470" s="2"/>
      <c r="E470" s="25"/>
      <c r="F470" s="2"/>
      <c r="G470" s="3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10"/>
      <c r="C471" s="38"/>
      <c r="D471" s="2"/>
      <c r="E471" s="25"/>
      <c r="F471" s="2"/>
      <c r="G471" s="3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10"/>
      <c r="C472" s="38"/>
      <c r="D472" s="2"/>
      <c r="E472" s="25"/>
      <c r="F472" s="2"/>
      <c r="G472" s="3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10"/>
      <c r="C473" s="38"/>
      <c r="D473" s="2"/>
      <c r="E473" s="25"/>
      <c r="F473" s="2"/>
      <c r="G473" s="3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10"/>
      <c r="C474" s="38"/>
      <c r="D474" s="2"/>
      <c r="E474" s="25"/>
      <c r="F474" s="2"/>
      <c r="G474" s="3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10"/>
      <c r="C475" s="38"/>
      <c r="D475" s="2"/>
      <c r="E475" s="25"/>
      <c r="F475" s="2"/>
      <c r="G475" s="3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10"/>
      <c r="C476" s="38"/>
      <c r="D476" s="2"/>
      <c r="E476" s="25"/>
      <c r="F476" s="2"/>
      <c r="G476" s="3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10"/>
      <c r="C477" s="38"/>
      <c r="D477" s="2"/>
      <c r="E477" s="25"/>
      <c r="F477" s="2"/>
      <c r="G477" s="3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10"/>
      <c r="C478" s="38"/>
      <c r="D478" s="2"/>
      <c r="E478" s="25"/>
      <c r="F478" s="2"/>
      <c r="G478" s="3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10"/>
      <c r="C479" s="38"/>
      <c r="D479" s="2"/>
      <c r="E479" s="25"/>
      <c r="F479" s="2"/>
      <c r="G479" s="3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10"/>
      <c r="C480" s="38"/>
      <c r="D480" s="2"/>
      <c r="E480" s="25"/>
      <c r="F480" s="2"/>
      <c r="G480" s="3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10"/>
      <c r="C481" s="38"/>
      <c r="D481" s="2"/>
      <c r="E481" s="25"/>
      <c r="F481" s="2"/>
      <c r="G481" s="3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10"/>
      <c r="C482" s="38"/>
      <c r="D482" s="2"/>
      <c r="E482" s="25"/>
      <c r="F482" s="2"/>
      <c r="G482" s="3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10"/>
      <c r="C483" s="38"/>
      <c r="D483" s="2"/>
      <c r="E483" s="25"/>
      <c r="F483" s="2"/>
      <c r="G483" s="3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10"/>
      <c r="C484" s="38"/>
      <c r="D484" s="2"/>
      <c r="E484" s="25"/>
      <c r="F484" s="2"/>
      <c r="G484" s="3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10"/>
      <c r="C485" s="38"/>
      <c r="D485" s="2"/>
      <c r="E485" s="25"/>
      <c r="F485" s="2"/>
      <c r="G485" s="3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10"/>
      <c r="C486" s="38"/>
      <c r="D486" s="2"/>
      <c r="E486" s="25"/>
      <c r="F486" s="2"/>
      <c r="G486" s="3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10"/>
      <c r="C487" s="38"/>
      <c r="D487" s="2"/>
      <c r="E487" s="25"/>
      <c r="F487" s="2"/>
      <c r="G487" s="3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10"/>
      <c r="C488" s="38"/>
      <c r="D488" s="2"/>
      <c r="E488" s="25"/>
      <c r="F488" s="2"/>
      <c r="G488" s="3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10"/>
      <c r="C489" s="38"/>
      <c r="D489" s="2"/>
      <c r="E489" s="25"/>
      <c r="F489" s="2"/>
      <c r="G489" s="3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10"/>
      <c r="C490" s="38"/>
      <c r="D490" s="2"/>
      <c r="E490" s="25"/>
      <c r="F490" s="2"/>
      <c r="G490" s="3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10"/>
      <c r="C491" s="38"/>
      <c r="D491" s="2"/>
      <c r="E491" s="25"/>
      <c r="F491" s="2"/>
      <c r="G491" s="3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10"/>
      <c r="C492" s="38"/>
      <c r="D492" s="2"/>
      <c r="E492" s="25"/>
      <c r="F492" s="2"/>
      <c r="G492" s="3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10"/>
      <c r="C493" s="38"/>
      <c r="D493" s="2"/>
      <c r="E493" s="25"/>
      <c r="F493" s="2"/>
      <c r="G493" s="3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10"/>
      <c r="C494" s="38"/>
      <c r="D494" s="2"/>
      <c r="E494" s="25"/>
      <c r="F494" s="2"/>
      <c r="G494" s="3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10"/>
      <c r="C495" s="38"/>
      <c r="D495" s="2"/>
      <c r="E495" s="25"/>
      <c r="F495" s="2"/>
      <c r="G495" s="3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10"/>
      <c r="C496" s="38"/>
      <c r="D496" s="2"/>
      <c r="E496" s="25"/>
      <c r="F496" s="2"/>
      <c r="G496" s="3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10"/>
      <c r="C497" s="38"/>
      <c r="D497" s="2"/>
      <c r="E497" s="25"/>
      <c r="F497" s="2"/>
      <c r="G497" s="3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10"/>
      <c r="C498" s="38"/>
      <c r="D498" s="2"/>
      <c r="E498" s="25"/>
      <c r="F498" s="2"/>
      <c r="G498" s="3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10"/>
      <c r="C499" s="38"/>
      <c r="D499" s="2"/>
      <c r="E499" s="25"/>
      <c r="F499" s="2"/>
      <c r="G499" s="3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10"/>
      <c r="C500" s="38"/>
      <c r="D500" s="2"/>
      <c r="E500" s="25"/>
      <c r="F500" s="2"/>
      <c r="G500" s="3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10"/>
      <c r="C501" s="38"/>
      <c r="D501" s="2"/>
      <c r="E501" s="25"/>
      <c r="F501" s="2"/>
      <c r="G501" s="3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10"/>
      <c r="C502" s="38"/>
      <c r="D502" s="2"/>
      <c r="E502" s="25"/>
      <c r="F502" s="2"/>
      <c r="G502" s="3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10"/>
      <c r="C503" s="38"/>
      <c r="D503" s="2"/>
      <c r="E503" s="25"/>
      <c r="F503" s="2"/>
      <c r="G503" s="3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10"/>
      <c r="C504" s="38"/>
      <c r="D504" s="2"/>
      <c r="E504" s="25"/>
      <c r="F504" s="2"/>
      <c r="G504" s="3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10"/>
      <c r="C505" s="38"/>
      <c r="D505" s="2"/>
      <c r="E505" s="25"/>
      <c r="F505" s="2"/>
      <c r="G505" s="3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10"/>
      <c r="C506" s="38"/>
      <c r="D506" s="2"/>
      <c r="E506" s="25"/>
      <c r="F506" s="2"/>
      <c r="G506" s="3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10"/>
      <c r="C507" s="38"/>
      <c r="D507" s="2"/>
      <c r="E507" s="25"/>
      <c r="F507" s="2"/>
      <c r="G507" s="3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10"/>
      <c r="C508" s="38"/>
      <c r="D508" s="2"/>
      <c r="E508" s="25"/>
      <c r="F508" s="2"/>
      <c r="G508" s="3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10"/>
      <c r="C509" s="38"/>
      <c r="D509" s="2"/>
      <c r="E509" s="25"/>
      <c r="F509" s="2"/>
      <c r="G509" s="3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10"/>
      <c r="C510" s="38"/>
      <c r="D510" s="2"/>
      <c r="E510" s="25"/>
      <c r="F510" s="2"/>
      <c r="G510" s="3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10"/>
      <c r="C511" s="38"/>
      <c r="D511" s="2"/>
      <c r="E511" s="25"/>
      <c r="F511" s="2"/>
      <c r="G511" s="3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10"/>
      <c r="C512" s="38"/>
      <c r="D512" s="2"/>
      <c r="E512" s="25"/>
      <c r="F512" s="2"/>
      <c r="G512" s="3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10"/>
      <c r="C513" s="38"/>
      <c r="D513" s="2"/>
      <c r="E513" s="25"/>
      <c r="F513" s="2"/>
      <c r="G513" s="3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10"/>
      <c r="C514" s="38"/>
      <c r="D514" s="2"/>
      <c r="E514" s="25"/>
      <c r="F514" s="2"/>
      <c r="G514" s="3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10"/>
      <c r="C515" s="38"/>
      <c r="D515" s="2"/>
      <c r="E515" s="25"/>
      <c r="F515" s="2"/>
      <c r="G515" s="3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10"/>
      <c r="C516" s="38"/>
      <c r="D516" s="2"/>
      <c r="E516" s="25"/>
      <c r="F516" s="2"/>
      <c r="G516" s="3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10"/>
      <c r="C517" s="38"/>
      <c r="D517" s="2"/>
      <c r="E517" s="25"/>
      <c r="F517" s="2"/>
      <c r="G517" s="3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10"/>
      <c r="C518" s="38"/>
      <c r="D518" s="2"/>
      <c r="E518" s="25"/>
      <c r="F518" s="2"/>
      <c r="G518" s="3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10"/>
      <c r="C519" s="38"/>
      <c r="D519" s="2"/>
      <c r="E519" s="25"/>
      <c r="F519" s="2"/>
      <c r="G519" s="3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10"/>
      <c r="C520" s="38"/>
      <c r="D520" s="2"/>
      <c r="E520" s="25"/>
      <c r="F520" s="2"/>
      <c r="G520" s="3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10"/>
      <c r="C521" s="38"/>
      <c r="D521" s="2"/>
      <c r="E521" s="25"/>
      <c r="F521" s="2"/>
      <c r="G521" s="3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10"/>
      <c r="C522" s="38"/>
      <c r="D522" s="2"/>
      <c r="E522" s="25"/>
      <c r="F522" s="2"/>
      <c r="G522" s="3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10"/>
      <c r="C523" s="38"/>
      <c r="D523" s="2"/>
      <c r="E523" s="25"/>
      <c r="F523" s="2"/>
      <c r="G523" s="3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10"/>
      <c r="C524" s="38"/>
      <c r="D524" s="2"/>
      <c r="E524" s="25"/>
      <c r="F524" s="2"/>
      <c r="G524" s="3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10"/>
      <c r="C525" s="38"/>
      <c r="D525" s="2"/>
      <c r="E525" s="25"/>
      <c r="F525" s="2"/>
      <c r="G525" s="3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10"/>
      <c r="C526" s="38"/>
      <c r="D526" s="2"/>
      <c r="E526" s="25"/>
      <c r="F526" s="2"/>
      <c r="G526" s="3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10"/>
      <c r="C527" s="38"/>
      <c r="D527" s="2"/>
      <c r="E527" s="25"/>
      <c r="F527" s="2"/>
      <c r="G527" s="3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10"/>
      <c r="C528" s="38"/>
      <c r="D528" s="2"/>
      <c r="E528" s="25"/>
      <c r="F528" s="2"/>
      <c r="G528" s="3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10"/>
      <c r="C529" s="38"/>
      <c r="D529" s="2"/>
      <c r="E529" s="25"/>
      <c r="F529" s="2"/>
      <c r="G529" s="3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10"/>
      <c r="C530" s="38"/>
      <c r="D530" s="2"/>
      <c r="E530" s="25"/>
      <c r="F530" s="2"/>
      <c r="G530" s="3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10"/>
      <c r="C531" s="38"/>
      <c r="D531" s="2"/>
      <c r="E531" s="25"/>
      <c r="F531" s="2"/>
      <c r="G531" s="3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10"/>
      <c r="C532" s="38"/>
      <c r="D532" s="2"/>
      <c r="E532" s="25"/>
      <c r="F532" s="2"/>
      <c r="G532" s="3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10"/>
      <c r="C533" s="38"/>
      <c r="D533" s="2"/>
      <c r="E533" s="25"/>
      <c r="F533" s="2"/>
      <c r="G533" s="3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10"/>
      <c r="C534" s="38"/>
      <c r="D534" s="2"/>
      <c r="E534" s="25"/>
      <c r="F534" s="2"/>
      <c r="G534" s="3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10"/>
      <c r="C535" s="38"/>
      <c r="D535" s="2"/>
      <c r="E535" s="25"/>
      <c r="F535" s="2"/>
      <c r="G535" s="3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10"/>
      <c r="C536" s="38"/>
      <c r="D536" s="2"/>
      <c r="E536" s="25"/>
      <c r="F536" s="2"/>
      <c r="G536" s="3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10"/>
      <c r="C537" s="38"/>
      <c r="D537" s="2"/>
      <c r="E537" s="25"/>
      <c r="F537" s="2"/>
      <c r="G537" s="3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10"/>
      <c r="C538" s="38"/>
      <c r="D538" s="2"/>
      <c r="E538" s="25"/>
      <c r="F538" s="2"/>
      <c r="G538" s="3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10"/>
      <c r="C539" s="38"/>
      <c r="D539" s="2"/>
      <c r="E539" s="25"/>
      <c r="F539" s="2"/>
      <c r="G539" s="3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10"/>
      <c r="C540" s="38"/>
      <c r="D540" s="2"/>
      <c r="E540" s="25"/>
      <c r="F540" s="2"/>
      <c r="G540" s="3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10"/>
      <c r="C541" s="38"/>
      <c r="D541" s="2"/>
      <c r="E541" s="25"/>
      <c r="F541" s="2"/>
      <c r="G541" s="3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10"/>
      <c r="C542" s="38"/>
      <c r="D542" s="2"/>
      <c r="E542" s="25"/>
      <c r="F542" s="2"/>
      <c r="G542" s="3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10"/>
      <c r="C543" s="38"/>
      <c r="D543" s="2"/>
      <c r="E543" s="25"/>
      <c r="F543" s="2"/>
      <c r="G543" s="3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10"/>
      <c r="C544" s="38"/>
      <c r="D544" s="2"/>
      <c r="E544" s="25"/>
      <c r="F544" s="2"/>
      <c r="G544" s="3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10"/>
      <c r="C545" s="38"/>
      <c r="D545" s="2"/>
      <c r="E545" s="25"/>
      <c r="F545" s="2"/>
      <c r="G545" s="3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10"/>
      <c r="C546" s="38"/>
      <c r="D546" s="2"/>
      <c r="E546" s="25"/>
      <c r="F546" s="2"/>
      <c r="G546" s="3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10"/>
      <c r="C547" s="38"/>
      <c r="D547" s="2"/>
      <c r="E547" s="25"/>
      <c r="F547" s="2"/>
      <c r="G547" s="3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10"/>
      <c r="C548" s="38"/>
      <c r="D548" s="2"/>
      <c r="E548" s="25"/>
      <c r="F548" s="2"/>
      <c r="G548" s="3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10"/>
      <c r="C549" s="38"/>
      <c r="D549" s="2"/>
      <c r="E549" s="25"/>
      <c r="F549" s="2"/>
      <c r="G549" s="3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10"/>
      <c r="C550" s="38"/>
      <c r="D550" s="2"/>
      <c r="E550" s="25"/>
      <c r="F550" s="2"/>
      <c r="G550" s="3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10"/>
      <c r="C551" s="38"/>
      <c r="D551" s="2"/>
      <c r="E551" s="25"/>
      <c r="F551" s="2"/>
      <c r="G551" s="3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10"/>
      <c r="C552" s="38"/>
      <c r="D552" s="2"/>
      <c r="E552" s="25"/>
      <c r="F552" s="2"/>
      <c r="G552" s="3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10"/>
      <c r="C553" s="38"/>
      <c r="D553" s="2"/>
      <c r="E553" s="25"/>
      <c r="F553" s="2"/>
      <c r="G553" s="3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10"/>
      <c r="C554" s="38"/>
      <c r="D554" s="2"/>
      <c r="E554" s="25"/>
      <c r="F554" s="2"/>
      <c r="G554" s="3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10"/>
      <c r="C555" s="38"/>
      <c r="D555" s="2"/>
      <c r="E555" s="25"/>
      <c r="F555" s="2"/>
      <c r="G555" s="3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10"/>
      <c r="C556" s="38"/>
      <c r="D556" s="2"/>
      <c r="E556" s="25"/>
      <c r="F556" s="2"/>
      <c r="G556" s="3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10"/>
      <c r="C557" s="38"/>
      <c r="D557" s="2"/>
      <c r="E557" s="25"/>
      <c r="F557" s="2"/>
      <c r="G557" s="3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10"/>
      <c r="C558" s="38"/>
      <c r="D558" s="2"/>
      <c r="E558" s="25"/>
      <c r="F558" s="2"/>
      <c r="G558" s="3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10"/>
      <c r="C559" s="38"/>
      <c r="D559" s="2"/>
      <c r="E559" s="25"/>
      <c r="F559" s="2"/>
      <c r="G559" s="3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10"/>
      <c r="C560" s="38"/>
      <c r="D560" s="2"/>
      <c r="E560" s="25"/>
      <c r="F560" s="2"/>
      <c r="G560" s="3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10"/>
      <c r="C561" s="38"/>
      <c r="D561" s="2"/>
      <c r="E561" s="25"/>
      <c r="F561" s="2"/>
      <c r="G561" s="3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10"/>
      <c r="C562" s="38"/>
      <c r="D562" s="2"/>
      <c r="E562" s="25"/>
      <c r="F562" s="2"/>
      <c r="G562" s="3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10"/>
      <c r="C563" s="38"/>
      <c r="D563" s="2"/>
      <c r="E563" s="25"/>
      <c r="F563" s="2"/>
      <c r="G563" s="3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10"/>
      <c r="C564" s="38"/>
      <c r="D564" s="2"/>
      <c r="E564" s="25"/>
      <c r="F564" s="2"/>
      <c r="G564" s="3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10"/>
      <c r="C565" s="38"/>
      <c r="D565" s="2"/>
      <c r="E565" s="25"/>
      <c r="F565" s="2"/>
      <c r="G565" s="3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10"/>
      <c r="C566" s="38"/>
      <c r="D566" s="2"/>
      <c r="E566" s="25"/>
      <c r="F566" s="2"/>
      <c r="G566" s="3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10"/>
      <c r="C567" s="38"/>
      <c r="D567" s="2"/>
      <c r="E567" s="25"/>
      <c r="F567" s="2"/>
      <c r="G567" s="3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10"/>
      <c r="C568" s="38"/>
      <c r="D568" s="2"/>
      <c r="E568" s="25"/>
      <c r="F568" s="2"/>
      <c r="G568" s="3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10"/>
      <c r="C569" s="38"/>
      <c r="D569" s="2"/>
      <c r="E569" s="25"/>
      <c r="F569" s="2"/>
      <c r="G569" s="3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10"/>
      <c r="C570" s="38"/>
      <c r="D570" s="2"/>
      <c r="E570" s="25"/>
      <c r="F570" s="2"/>
      <c r="G570" s="3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10"/>
      <c r="C571" s="38"/>
      <c r="D571" s="2"/>
      <c r="E571" s="25"/>
      <c r="F571" s="2"/>
      <c r="G571" s="3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10"/>
      <c r="C572" s="38"/>
      <c r="D572" s="2"/>
      <c r="E572" s="25"/>
      <c r="F572" s="2"/>
      <c r="G572" s="3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10"/>
      <c r="C573" s="38"/>
      <c r="D573" s="2"/>
      <c r="E573" s="25"/>
      <c r="F573" s="2"/>
      <c r="G573" s="3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10"/>
      <c r="C574" s="38"/>
      <c r="D574" s="2"/>
      <c r="E574" s="25"/>
      <c r="F574" s="2"/>
      <c r="G574" s="3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10"/>
      <c r="C575" s="38"/>
      <c r="D575" s="2"/>
      <c r="E575" s="25"/>
      <c r="F575" s="2"/>
      <c r="G575" s="3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10"/>
      <c r="C576" s="38"/>
      <c r="D576" s="2"/>
      <c r="E576" s="25"/>
      <c r="F576" s="2"/>
      <c r="G576" s="3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10"/>
      <c r="C577" s="38"/>
      <c r="D577" s="2"/>
      <c r="E577" s="25"/>
      <c r="F577" s="2"/>
      <c r="G577" s="3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10"/>
      <c r="C578" s="38"/>
      <c r="D578" s="2"/>
      <c r="E578" s="25"/>
      <c r="F578" s="2"/>
      <c r="G578" s="3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10"/>
      <c r="C579" s="38"/>
      <c r="D579" s="2"/>
      <c r="E579" s="25"/>
      <c r="F579" s="2"/>
      <c r="G579" s="3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10"/>
      <c r="C580" s="38"/>
      <c r="D580" s="2"/>
      <c r="E580" s="25"/>
      <c r="F580" s="2"/>
      <c r="G580" s="3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10"/>
      <c r="C581" s="38"/>
      <c r="D581" s="2"/>
      <c r="E581" s="25"/>
      <c r="F581" s="2"/>
      <c r="G581" s="3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10"/>
      <c r="C582" s="38"/>
      <c r="D582" s="2"/>
      <c r="E582" s="25"/>
      <c r="F582" s="2"/>
      <c r="G582" s="3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10"/>
      <c r="C583" s="38"/>
      <c r="D583" s="2"/>
      <c r="E583" s="25"/>
      <c r="F583" s="2"/>
      <c r="G583" s="3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10"/>
      <c r="C584" s="38"/>
      <c r="D584" s="2"/>
      <c r="E584" s="25"/>
      <c r="F584" s="2"/>
      <c r="G584" s="3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10"/>
      <c r="C585" s="38"/>
      <c r="D585" s="2"/>
      <c r="E585" s="25"/>
      <c r="F585" s="2"/>
      <c r="G585" s="3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10"/>
      <c r="C586" s="38"/>
      <c r="D586" s="2"/>
      <c r="E586" s="25"/>
      <c r="F586" s="2"/>
      <c r="G586" s="3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10"/>
      <c r="C587" s="38"/>
      <c r="D587" s="2"/>
      <c r="E587" s="25"/>
      <c r="F587" s="2"/>
      <c r="G587" s="3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10"/>
      <c r="C588" s="38"/>
      <c r="D588" s="2"/>
      <c r="E588" s="25"/>
      <c r="F588" s="2"/>
      <c r="G588" s="3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10"/>
      <c r="C589" s="38"/>
      <c r="D589" s="2"/>
      <c r="E589" s="25"/>
      <c r="F589" s="2"/>
      <c r="G589" s="3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10"/>
      <c r="C590" s="38"/>
      <c r="D590" s="2"/>
      <c r="E590" s="25"/>
      <c r="F590" s="2"/>
      <c r="G590" s="3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10"/>
      <c r="C591" s="38"/>
      <c r="D591" s="2"/>
      <c r="E591" s="25"/>
      <c r="F591" s="2"/>
      <c r="G591" s="3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10"/>
      <c r="C592" s="38"/>
      <c r="D592" s="2"/>
      <c r="E592" s="25"/>
      <c r="F592" s="2"/>
      <c r="G592" s="3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10"/>
      <c r="C593" s="38"/>
      <c r="D593" s="2"/>
      <c r="E593" s="25"/>
      <c r="F593" s="2"/>
      <c r="G593" s="3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10"/>
      <c r="C594" s="38"/>
      <c r="D594" s="2"/>
      <c r="E594" s="25"/>
      <c r="F594" s="2"/>
      <c r="G594" s="3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10"/>
      <c r="C595" s="38"/>
      <c r="D595" s="2"/>
      <c r="E595" s="25"/>
      <c r="F595" s="2"/>
      <c r="G595" s="3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10"/>
      <c r="C596" s="38"/>
      <c r="D596" s="2"/>
      <c r="E596" s="25"/>
      <c r="F596" s="2"/>
      <c r="G596" s="3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10"/>
      <c r="C597" s="38"/>
      <c r="D597" s="2"/>
      <c r="E597" s="25"/>
      <c r="F597" s="2"/>
      <c r="G597" s="3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10"/>
      <c r="C598" s="38"/>
      <c r="D598" s="2"/>
      <c r="E598" s="25"/>
      <c r="F598" s="2"/>
      <c r="G598" s="3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10"/>
      <c r="C599" s="38"/>
      <c r="D599" s="2"/>
      <c r="E599" s="25"/>
      <c r="F599" s="2"/>
      <c r="G599" s="3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10"/>
      <c r="C600" s="38"/>
      <c r="D600" s="2"/>
      <c r="E600" s="25"/>
      <c r="F600" s="2"/>
      <c r="G600" s="3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10"/>
      <c r="C601" s="38"/>
      <c r="D601" s="2"/>
      <c r="E601" s="25"/>
      <c r="F601" s="2"/>
      <c r="G601" s="3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10"/>
      <c r="C602" s="38"/>
      <c r="D602" s="2"/>
      <c r="E602" s="25"/>
      <c r="F602" s="2"/>
      <c r="G602" s="3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10"/>
      <c r="C603" s="38"/>
      <c r="D603" s="2"/>
      <c r="E603" s="25"/>
      <c r="F603" s="2"/>
      <c r="G603" s="3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10"/>
      <c r="C604" s="38"/>
      <c r="D604" s="2"/>
      <c r="E604" s="25"/>
      <c r="F604" s="2"/>
      <c r="G604" s="3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10"/>
      <c r="C605" s="38"/>
      <c r="D605" s="2"/>
      <c r="E605" s="25"/>
      <c r="F605" s="2"/>
      <c r="G605" s="3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10"/>
      <c r="C606" s="38"/>
      <c r="D606" s="2"/>
      <c r="E606" s="25"/>
      <c r="F606" s="2"/>
      <c r="G606" s="3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10"/>
      <c r="C607" s="38"/>
      <c r="D607" s="2"/>
      <c r="E607" s="25"/>
      <c r="F607" s="2"/>
      <c r="G607" s="3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10"/>
      <c r="C608" s="38"/>
      <c r="D608" s="2"/>
      <c r="E608" s="25"/>
      <c r="F608" s="2"/>
      <c r="G608" s="3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10"/>
      <c r="C609" s="38"/>
      <c r="D609" s="2"/>
      <c r="E609" s="25"/>
      <c r="F609" s="2"/>
      <c r="G609" s="3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10"/>
      <c r="C610" s="38"/>
      <c r="D610" s="2"/>
      <c r="E610" s="25"/>
      <c r="F610" s="2"/>
      <c r="G610" s="3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10"/>
      <c r="C611" s="38"/>
      <c r="D611" s="2"/>
      <c r="E611" s="25"/>
      <c r="F611" s="2"/>
      <c r="G611" s="3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10"/>
      <c r="C612" s="38"/>
      <c r="D612" s="2"/>
      <c r="E612" s="25"/>
      <c r="F612" s="2"/>
      <c r="G612" s="3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10"/>
      <c r="C613" s="38"/>
      <c r="D613" s="2"/>
      <c r="E613" s="25"/>
      <c r="F613" s="2"/>
      <c r="G613" s="3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10"/>
      <c r="C614" s="38"/>
      <c r="D614" s="2"/>
      <c r="E614" s="25"/>
      <c r="F614" s="2"/>
      <c r="G614" s="3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10"/>
      <c r="C615" s="38"/>
      <c r="D615" s="2"/>
      <c r="E615" s="25"/>
      <c r="F615" s="2"/>
      <c r="G615" s="3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10"/>
      <c r="C616" s="38"/>
      <c r="D616" s="2"/>
      <c r="E616" s="25"/>
      <c r="F616" s="2"/>
      <c r="G616" s="3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10"/>
      <c r="C617" s="38"/>
      <c r="D617" s="2"/>
      <c r="E617" s="25"/>
      <c r="F617" s="2"/>
      <c r="G617" s="3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10"/>
      <c r="C618" s="38"/>
      <c r="D618" s="2"/>
      <c r="E618" s="25"/>
      <c r="F618" s="2"/>
      <c r="G618" s="3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10"/>
      <c r="C619" s="38"/>
      <c r="D619" s="2"/>
      <c r="E619" s="25"/>
      <c r="F619" s="2"/>
      <c r="G619" s="3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10"/>
      <c r="C620" s="38"/>
      <c r="D620" s="2"/>
      <c r="E620" s="25"/>
      <c r="F620" s="2"/>
      <c r="G620" s="3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10"/>
      <c r="C621" s="38"/>
      <c r="D621" s="2"/>
      <c r="E621" s="25"/>
      <c r="F621" s="2"/>
      <c r="G621" s="3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10"/>
      <c r="C622" s="38"/>
      <c r="D622" s="2"/>
      <c r="E622" s="25"/>
      <c r="F622" s="2"/>
      <c r="G622" s="3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10"/>
      <c r="C623" s="38"/>
      <c r="D623" s="2"/>
      <c r="E623" s="25"/>
      <c r="F623" s="2"/>
      <c r="G623" s="3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10"/>
      <c r="C624" s="38"/>
      <c r="D624" s="2"/>
      <c r="E624" s="25"/>
      <c r="F624" s="2"/>
      <c r="G624" s="3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10"/>
      <c r="C625" s="38"/>
      <c r="D625" s="2"/>
      <c r="E625" s="25"/>
      <c r="F625" s="2"/>
      <c r="G625" s="3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10"/>
      <c r="C626" s="38"/>
      <c r="D626" s="2"/>
      <c r="E626" s="25"/>
      <c r="F626" s="2"/>
      <c r="G626" s="3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10"/>
      <c r="C627" s="38"/>
      <c r="D627" s="2"/>
      <c r="E627" s="25"/>
      <c r="F627" s="2"/>
      <c r="G627" s="3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10"/>
      <c r="C628" s="38"/>
      <c r="D628" s="2"/>
      <c r="E628" s="25"/>
      <c r="F628" s="2"/>
      <c r="G628" s="3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10"/>
      <c r="C629" s="38"/>
      <c r="D629" s="2"/>
      <c r="E629" s="25"/>
      <c r="F629" s="2"/>
      <c r="G629" s="3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10"/>
      <c r="C630" s="38"/>
      <c r="D630" s="2"/>
      <c r="E630" s="25"/>
      <c r="F630" s="2"/>
      <c r="G630" s="3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10"/>
      <c r="C631" s="38"/>
      <c r="D631" s="2"/>
      <c r="E631" s="25"/>
      <c r="F631" s="2"/>
      <c r="G631" s="3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10"/>
      <c r="C632" s="38"/>
      <c r="D632" s="2"/>
      <c r="E632" s="25"/>
      <c r="F632" s="2"/>
      <c r="G632" s="3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10"/>
      <c r="C633" s="38"/>
      <c r="D633" s="2"/>
      <c r="E633" s="25"/>
      <c r="F633" s="2"/>
      <c r="G633" s="3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10"/>
      <c r="C634" s="38"/>
      <c r="D634" s="2"/>
      <c r="E634" s="25"/>
      <c r="F634" s="2"/>
      <c r="G634" s="3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10"/>
      <c r="C635" s="38"/>
      <c r="D635" s="2"/>
      <c r="E635" s="25"/>
      <c r="F635" s="2"/>
      <c r="G635" s="3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10"/>
      <c r="C636" s="38"/>
      <c r="D636" s="2"/>
      <c r="E636" s="25"/>
      <c r="F636" s="2"/>
      <c r="G636" s="3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10"/>
      <c r="C637" s="38"/>
      <c r="D637" s="2"/>
      <c r="E637" s="25"/>
      <c r="F637" s="2"/>
      <c r="G637" s="3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10"/>
      <c r="C638" s="38"/>
      <c r="D638" s="2"/>
      <c r="E638" s="25"/>
      <c r="F638" s="2"/>
      <c r="G638" s="3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10"/>
      <c r="C639" s="38"/>
      <c r="D639" s="2"/>
      <c r="E639" s="25"/>
      <c r="F639" s="2"/>
      <c r="G639" s="3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10"/>
      <c r="C640" s="38"/>
      <c r="D640" s="2"/>
      <c r="E640" s="25"/>
      <c r="F640" s="2"/>
      <c r="G640" s="3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10"/>
      <c r="C641" s="38"/>
      <c r="D641" s="2"/>
      <c r="E641" s="25"/>
      <c r="F641" s="2"/>
      <c r="G641" s="3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10"/>
      <c r="C642" s="38"/>
      <c r="D642" s="2"/>
      <c r="E642" s="25"/>
      <c r="F642" s="2"/>
      <c r="G642" s="3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10"/>
      <c r="C643" s="38"/>
      <c r="D643" s="2"/>
      <c r="E643" s="25"/>
      <c r="F643" s="2"/>
      <c r="G643" s="3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10"/>
      <c r="C644" s="38"/>
      <c r="D644" s="2"/>
      <c r="E644" s="25"/>
      <c r="F644" s="2"/>
      <c r="G644" s="3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10"/>
      <c r="C645" s="38"/>
      <c r="D645" s="2"/>
      <c r="E645" s="25"/>
      <c r="F645" s="2"/>
      <c r="G645" s="3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10"/>
      <c r="C646" s="38"/>
      <c r="D646" s="2"/>
      <c r="E646" s="25"/>
      <c r="F646" s="2"/>
      <c r="G646" s="3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10"/>
      <c r="C647" s="38"/>
      <c r="D647" s="2"/>
      <c r="E647" s="25"/>
      <c r="F647" s="2"/>
      <c r="G647" s="3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10"/>
      <c r="C648" s="38"/>
      <c r="D648" s="2"/>
      <c r="E648" s="25"/>
      <c r="F648" s="2"/>
      <c r="G648" s="3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10"/>
      <c r="C649" s="38"/>
      <c r="D649" s="2"/>
      <c r="E649" s="25"/>
      <c r="F649" s="2"/>
      <c r="G649" s="3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10"/>
      <c r="C650" s="38"/>
      <c r="D650" s="2"/>
      <c r="E650" s="25"/>
      <c r="F650" s="2"/>
      <c r="G650" s="3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10"/>
      <c r="C651" s="38"/>
      <c r="D651" s="2"/>
      <c r="E651" s="25"/>
      <c r="F651" s="2"/>
      <c r="G651" s="3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10"/>
      <c r="C652" s="38"/>
      <c r="D652" s="2"/>
      <c r="E652" s="25"/>
      <c r="F652" s="2"/>
      <c r="G652" s="3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10"/>
      <c r="C653" s="38"/>
      <c r="D653" s="2"/>
      <c r="E653" s="25"/>
      <c r="F653" s="2"/>
      <c r="G653" s="3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10"/>
      <c r="C654" s="38"/>
      <c r="D654" s="2"/>
      <c r="E654" s="25"/>
      <c r="F654" s="2"/>
      <c r="G654" s="3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10"/>
      <c r="C655" s="38"/>
      <c r="D655" s="2"/>
      <c r="E655" s="25"/>
      <c r="F655" s="2"/>
      <c r="G655" s="3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10"/>
      <c r="C656" s="38"/>
      <c r="D656" s="2"/>
      <c r="E656" s="25"/>
      <c r="F656" s="2"/>
      <c r="G656" s="3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10"/>
      <c r="C657" s="38"/>
      <c r="D657" s="2"/>
      <c r="E657" s="25"/>
      <c r="F657" s="2"/>
      <c r="G657" s="3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10"/>
      <c r="C658" s="38"/>
      <c r="D658" s="2"/>
      <c r="E658" s="25"/>
      <c r="F658" s="2"/>
      <c r="G658" s="3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10"/>
      <c r="C659" s="38"/>
      <c r="D659" s="2"/>
      <c r="E659" s="25"/>
      <c r="F659" s="2"/>
      <c r="G659" s="3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10"/>
      <c r="C660" s="38"/>
      <c r="D660" s="2"/>
      <c r="E660" s="25"/>
      <c r="F660" s="2"/>
      <c r="G660" s="3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10"/>
      <c r="C661" s="38"/>
      <c r="D661" s="2"/>
      <c r="E661" s="25"/>
      <c r="F661" s="2"/>
      <c r="G661" s="3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10"/>
      <c r="C662" s="38"/>
      <c r="D662" s="2"/>
      <c r="E662" s="25"/>
      <c r="F662" s="2"/>
      <c r="G662" s="3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10"/>
      <c r="C663" s="38"/>
      <c r="D663" s="2"/>
      <c r="E663" s="25"/>
      <c r="F663" s="2"/>
      <c r="G663" s="3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10"/>
      <c r="C664" s="38"/>
      <c r="D664" s="2"/>
      <c r="E664" s="25"/>
      <c r="F664" s="2"/>
      <c r="G664" s="3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10"/>
      <c r="C665" s="38"/>
      <c r="D665" s="2"/>
      <c r="E665" s="25"/>
      <c r="F665" s="2"/>
      <c r="G665" s="3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10"/>
      <c r="C666" s="38"/>
      <c r="D666" s="2"/>
      <c r="E666" s="25"/>
      <c r="F666" s="2"/>
      <c r="G666" s="3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10"/>
      <c r="C667" s="38"/>
      <c r="D667" s="2"/>
      <c r="E667" s="25"/>
      <c r="F667" s="2"/>
      <c r="G667" s="3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10"/>
      <c r="C668" s="38"/>
      <c r="D668" s="2"/>
      <c r="E668" s="25"/>
      <c r="F668" s="2"/>
      <c r="G668" s="3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10"/>
      <c r="C669" s="38"/>
      <c r="D669" s="2"/>
      <c r="E669" s="25"/>
      <c r="F669" s="2"/>
      <c r="G669" s="3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10"/>
      <c r="C670" s="38"/>
      <c r="D670" s="2"/>
      <c r="E670" s="25"/>
      <c r="F670" s="2"/>
      <c r="G670" s="3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10"/>
      <c r="C671" s="38"/>
      <c r="D671" s="2"/>
      <c r="E671" s="25"/>
      <c r="F671" s="2"/>
      <c r="G671" s="3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10"/>
      <c r="C672" s="38"/>
      <c r="D672" s="2"/>
      <c r="E672" s="25"/>
      <c r="F672" s="2"/>
      <c r="G672" s="3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10"/>
      <c r="C673" s="38"/>
      <c r="D673" s="2"/>
      <c r="E673" s="25"/>
      <c r="F673" s="2"/>
      <c r="G673" s="3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10"/>
      <c r="C674" s="38"/>
      <c r="D674" s="2"/>
      <c r="E674" s="25"/>
      <c r="F674" s="2"/>
      <c r="G674" s="3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10"/>
      <c r="C675" s="38"/>
      <c r="D675" s="2"/>
      <c r="E675" s="25"/>
      <c r="F675" s="2"/>
      <c r="G675" s="3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10"/>
      <c r="C676" s="38"/>
      <c r="D676" s="2"/>
      <c r="E676" s="25"/>
      <c r="F676" s="2"/>
      <c r="G676" s="3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10"/>
      <c r="C677" s="38"/>
      <c r="D677" s="2"/>
      <c r="E677" s="25"/>
      <c r="F677" s="2"/>
      <c r="G677" s="3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10"/>
      <c r="C678" s="38"/>
      <c r="D678" s="2"/>
      <c r="E678" s="25"/>
      <c r="F678" s="2"/>
      <c r="G678" s="3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10"/>
      <c r="C679" s="38"/>
      <c r="D679" s="2"/>
      <c r="E679" s="25"/>
      <c r="F679" s="2"/>
      <c r="G679" s="3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10"/>
      <c r="C680" s="38"/>
      <c r="D680" s="2"/>
      <c r="E680" s="25"/>
      <c r="F680" s="2"/>
      <c r="G680" s="3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10"/>
      <c r="C681" s="38"/>
      <c r="D681" s="2"/>
      <c r="E681" s="25"/>
      <c r="F681" s="2"/>
      <c r="G681" s="3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10"/>
      <c r="C682" s="38"/>
      <c r="D682" s="2"/>
      <c r="E682" s="25"/>
      <c r="F682" s="2"/>
      <c r="G682" s="3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10"/>
      <c r="C683" s="38"/>
      <c r="D683" s="2"/>
      <c r="E683" s="25"/>
      <c r="F683" s="2"/>
      <c r="G683" s="3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10"/>
      <c r="C684" s="38"/>
      <c r="D684" s="2"/>
      <c r="E684" s="25"/>
      <c r="F684" s="2"/>
      <c r="G684" s="3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10"/>
      <c r="C685" s="38"/>
      <c r="D685" s="2"/>
      <c r="E685" s="25"/>
      <c r="F685" s="2"/>
      <c r="G685" s="3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10"/>
      <c r="C686" s="38"/>
      <c r="D686" s="2"/>
      <c r="E686" s="25"/>
      <c r="F686" s="2"/>
      <c r="G686" s="3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10"/>
      <c r="C687" s="38"/>
      <c r="D687" s="2"/>
      <c r="E687" s="25"/>
      <c r="F687" s="2"/>
      <c r="G687" s="3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10"/>
      <c r="C688" s="38"/>
      <c r="D688" s="2"/>
      <c r="E688" s="25"/>
      <c r="F688" s="2"/>
      <c r="G688" s="3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10"/>
      <c r="C689" s="38"/>
      <c r="D689" s="2"/>
      <c r="E689" s="25"/>
      <c r="F689" s="2"/>
      <c r="G689" s="3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10"/>
      <c r="C690" s="38"/>
      <c r="D690" s="2"/>
      <c r="E690" s="25"/>
      <c r="F690" s="2"/>
      <c r="G690" s="3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10"/>
      <c r="C691" s="38"/>
      <c r="D691" s="2"/>
      <c r="E691" s="25"/>
      <c r="F691" s="2"/>
      <c r="G691" s="3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10"/>
      <c r="C692" s="38"/>
      <c r="D692" s="2"/>
      <c r="E692" s="25"/>
      <c r="F692" s="2"/>
      <c r="G692" s="3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10"/>
      <c r="C693" s="38"/>
      <c r="D693" s="2"/>
      <c r="E693" s="25"/>
      <c r="F693" s="2"/>
      <c r="G693" s="3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10"/>
      <c r="C694" s="38"/>
      <c r="D694" s="2"/>
      <c r="E694" s="25"/>
      <c r="F694" s="2"/>
      <c r="G694" s="3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10"/>
      <c r="C695" s="38"/>
      <c r="D695" s="2"/>
      <c r="E695" s="25"/>
      <c r="F695" s="2"/>
      <c r="G695" s="3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10"/>
      <c r="C696" s="38"/>
      <c r="D696" s="2"/>
      <c r="E696" s="25"/>
      <c r="F696" s="2"/>
      <c r="G696" s="3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10"/>
      <c r="C697" s="38"/>
      <c r="D697" s="2"/>
      <c r="E697" s="25"/>
      <c r="F697" s="2"/>
      <c r="G697" s="3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10"/>
      <c r="C698" s="38"/>
      <c r="D698" s="2"/>
      <c r="E698" s="25"/>
      <c r="F698" s="2"/>
      <c r="G698" s="3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10"/>
      <c r="C699" s="38"/>
      <c r="D699" s="2"/>
      <c r="E699" s="25"/>
      <c r="F699" s="2"/>
      <c r="G699" s="3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10"/>
      <c r="C700" s="38"/>
      <c r="D700" s="2"/>
      <c r="E700" s="25"/>
      <c r="F700" s="2"/>
      <c r="G700" s="3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10"/>
      <c r="C701" s="38"/>
      <c r="D701" s="2"/>
      <c r="E701" s="25"/>
      <c r="F701" s="2"/>
      <c r="G701" s="3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10"/>
      <c r="C702" s="38"/>
      <c r="D702" s="2"/>
      <c r="E702" s="25"/>
      <c r="F702" s="2"/>
      <c r="G702" s="3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10"/>
      <c r="C703" s="38"/>
      <c r="D703" s="2"/>
      <c r="E703" s="25"/>
      <c r="F703" s="2"/>
      <c r="G703" s="3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10"/>
      <c r="C704" s="38"/>
      <c r="D704" s="2"/>
      <c r="E704" s="25"/>
      <c r="F704" s="2"/>
      <c r="G704" s="3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10"/>
      <c r="C705" s="38"/>
      <c r="D705" s="2"/>
      <c r="E705" s="25"/>
      <c r="F705" s="2"/>
      <c r="G705" s="3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10"/>
      <c r="C706" s="38"/>
      <c r="D706" s="2"/>
      <c r="E706" s="25"/>
      <c r="F706" s="2"/>
      <c r="G706" s="3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10"/>
      <c r="C707" s="38"/>
      <c r="D707" s="2"/>
      <c r="E707" s="25"/>
      <c r="F707" s="2"/>
      <c r="G707" s="3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10"/>
      <c r="C708" s="38"/>
      <c r="D708" s="2"/>
      <c r="E708" s="25"/>
      <c r="F708" s="2"/>
      <c r="G708" s="3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10"/>
      <c r="C709" s="38"/>
      <c r="D709" s="2"/>
      <c r="E709" s="25"/>
      <c r="F709" s="2"/>
      <c r="G709" s="3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10"/>
      <c r="C710" s="38"/>
      <c r="D710" s="2"/>
      <c r="E710" s="25"/>
      <c r="F710" s="2"/>
      <c r="G710" s="3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10"/>
      <c r="C711" s="38"/>
      <c r="D711" s="2"/>
      <c r="E711" s="25"/>
      <c r="F711" s="2"/>
      <c r="G711" s="3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10"/>
      <c r="C712" s="38"/>
      <c r="D712" s="2"/>
      <c r="E712" s="25"/>
      <c r="F712" s="2"/>
      <c r="G712" s="3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10"/>
      <c r="C713" s="38"/>
      <c r="D713" s="2"/>
      <c r="E713" s="25"/>
      <c r="F713" s="2"/>
      <c r="G713" s="3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10"/>
      <c r="C714" s="38"/>
      <c r="D714" s="2"/>
      <c r="E714" s="25"/>
      <c r="F714" s="2"/>
      <c r="G714" s="3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10"/>
      <c r="C715" s="38"/>
      <c r="D715" s="2"/>
      <c r="E715" s="25"/>
      <c r="F715" s="2"/>
      <c r="G715" s="3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10"/>
      <c r="C716" s="38"/>
      <c r="D716" s="2"/>
      <c r="E716" s="25"/>
      <c r="F716" s="2"/>
      <c r="G716" s="3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10"/>
      <c r="C717" s="38"/>
      <c r="D717" s="2"/>
      <c r="E717" s="25"/>
      <c r="F717" s="2"/>
      <c r="G717" s="3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10"/>
      <c r="C718" s="38"/>
      <c r="D718" s="2"/>
      <c r="E718" s="25"/>
      <c r="F718" s="2"/>
      <c r="G718" s="3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10"/>
      <c r="C719" s="38"/>
      <c r="D719" s="2"/>
      <c r="E719" s="25"/>
      <c r="F719" s="2"/>
      <c r="G719" s="3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10"/>
      <c r="C720" s="38"/>
      <c r="D720" s="2"/>
      <c r="E720" s="25"/>
      <c r="F720" s="2"/>
      <c r="G720" s="3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10"/>
      <c r="C721" s="38"/>
      <c r="D721" s="2"/>
      <c r="E721" s="25"/>
      <c r="F721" s="2"/>
      <c r="G721" s="3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10"/>
      <c r="C722" s="38"/>
      <c r="D722" s="2"/>
      <c r="E722" s="25"/>
      <c r="F722" s="2"/>
      <c r="G722" s="3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10"/>
      <c r="C723" s="38"/>
      <c r="D723" s="2"/>
      <c r="E723" s="25"/>
      <c r="F723" s="2"/>
      <c r="G723" s="3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10"/>
      <c r="C724" s="38"/>
      <c r="D724" s="2"/>
      <c r="E724" s="25"/>
      <c r="F724" s="2"/>
      <c r="G724" s="3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10"/>
      <c r="C725" s="38"/>
      <c r="D725" s="2"/>
      <c r="E725" s="25"/>
      <c r="F725" s="2"/>
      <c r="G725" s="3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10"/>
      <c r="C726" s="38"/>
      <c r="D726" s="2"/>
      <c r="E726" s="25"/>
      <c r="F726" s="2"/>
      <c r="G726" s="3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10"/>
      <c r="C727" s="38"/>
      <c r="D727" s="2"/>
      <c r="E727" s="25"/>
      <c r="F727" s="2"/>
      <c r="G727" s="3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10"/>
      <c r="C728" s="38"/>
      <c r="D728" s="2"/>
      <c r="E728" s="25"/>
      <c r="F728" s="2"/>
      <c r="G728" s="3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10"/>
      <c r="C729" s="38"/>
      <c r="D729" s="2"/>
      <c r="E729" s="25"/>
      <c r="F729" s="2"/>
      <c r="G729" s="3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10"/>
      <c r="C730" s="38"/>
      <c r="D730" s="2"/>
      <c r="E730" s="25"/>
      <c r="F730" s="2"/>
      <c r="G730" s="3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10"/>
      <c r="C731" s="38"/>
      <c r="D731" s="2"/>
      <c r="E731" s="25"/>
      <c r="F731" s="2"/>
      <c r="G731" s="3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10"/>
      <c r="C732" s="38"/>
      <c r="D732" s="2"/>
      <c r="E732" s="25"/>
      <c r="F732" s="2"/>
      <c r="G732" s="3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10"/>
      <c r="C733" s="38"/>
      <c r="D733" s="2"/>
      <c r="E733" s="25"/>
      <c r="F733" s="2"/>
      <c r="G733" s="3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10"/>
      <c r="C734" s="38"/>
      <c r="D734" s="2"/>
      <c r="E734" s="25"/>
      <c r="F734" s="2"/>
      <c r="G734" s="3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10"/>
      <c r="C735" s="38"/>
      <c r="D735" s="2"/>
      <c r="E735" s="25"/>
      <c r="F735" s="2"/>
      <c r="G735" s="3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10"/>
      <c r="C736" s="38"/>
      <c r="D736" s="2"/>
      <c r="E736" s="25"/>
      <c r="F736" s="2"/>
      <c r="G736" s="3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10"/>
      <c r="C737" s="38"/>
      <c r="D737" s="2"/>
      <c r="E737" s="25"/>
      <c r="F737" s="2"/>
      <c r="G737" s="3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10"/>
      <c r="C738" s="38"/>
      <c r="D738" s="2"/>
      <c r="E738" s="25"/>
      <c r="F738" s="2"/>
      <c r="G738" s="3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10"/>
      <c r="C739" s="38"/>
      <c r="D739" s="2"/>
      <c r="E739" s="25"/>
      <c r="F739" s="2"/>
      <c r="G739" s="3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10"/>
      <c r="C740" s="38"/>
      <c r="D740" s="2"/>
      <c r="E740" s="25"/>
      <c r="F740" s="2"/>
      <c r="G740" s="3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10"/>
      <c r="C741" s="38"/>
      <c r="D741" s="2"/>
      <c r="E741" s="25"/>
      <c r="F741" s="2"/>
      <c r="G741" s="3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10"/>
      <c r="C742" s="38"/>
      <c r="D742" s="2"/>
      <c r="E742" s="25"/>
      <c r="F742" s="2"/>
      <c r="G742" s="3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10"/>
      <c r="C743" s="38"/>
      <c r="D743" s="2"/>
      <c r="E743" s="25"/>
      <c r="F743" s="2"/>
      <c r="G743" s="3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10"/>
      <c r="C744" s="38"/>
      <c r="D744" s="2"/>
      <c r="E744" s="25"/>
      <c r="F744" s="2"/>
      <c r="G744" s="3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10"/>
      <c r="C745" s="38"/>
      <c r="D745" s="2"/>
      <c r="E745" s="25"/>
      <c r="F745" s="2"/>
      <c r="G745" s="3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10"/>
      <c r="C746" s="38"/>
      <c r="D746" s="2"/>
      <c r="E746" s="25"/>
      <c r="F746" s="2"/>
      <c r="G746" s="3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10"/>
      <c r="C747" s="38"/>
      <c r="D747" s="2"/>
      <c r="E747" s="25"/>
      <c r="F747" s="2"/>
      <c r="G747" s="3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10"/>
      <c r="C748" s="38"/>
      <c r="D748" s="2"/>
      <c r="E748" s="25"/>
      <c r="F748" s="2"/>
      <c r="G748" s="3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10"/>
      <c r="C749" s="38"/>
      <c r="D749" s="2"/>
      <c r="E749" s="25"/>
      <c r="F749" s="2"/>
      <c r="G749" s="3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10"/>
      <c r="C750" s="38"/>
      <c r="D750" s="2"/>
      <c r="E750" s="25"/>
      <c r="F750" s="2"/>
      <c r="G750" s="3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10"/>
      <c r="C751" s="38"/>
      <c r="D751" s="2"/>
      <c r="E751" s="25"/>
      <c r="F751" s="2"/>
      <c r="G751" s="3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10"/>
      <c r="C752" s="38"/>
      <c r="D752" s="2"/>
      <c r="E752" s="25"/>
      <c r="F752" s="2"/>
      <c r="G752" s="3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10"/>
      <c r="C753" s="38"/>
      <c r="D753" s="2"/>
      <c r="E753" s="25"/>
      <c r="F753" s="2"/>
      <c r="G753" s="3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10"/>
      <c r="C754" s="38"/>
      <c r="D754" s="2"/>
      <c r="E754" s="25"/>
      <c r="F754" s="2"/>
      <c r="G754" s="3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10"/>
      <c r="C755" s="38"/>
      <c r="D755" s="2"/>
      <c r="E755" s="25"/>
      <c r="F755" s="2"/>
      <c r="G755" s="3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10"/>
      <c r="C756" s="38"/>
      <c r="D756" s="2"/>
      <c r="E756" s="25"/>
      <c r="F756" s="2"/>
      <c r="G756" s="3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10"/>
      <c r="C757" s="38"/>
      <c r="D757" s="2"/>
      <c r="E757" s="25"/>
      <c r="F757" s="2"/>
      <c r="G757" s="3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10"/>
      <c r="C758" s="38"/>
      <c r="D758" s="2"/>
      <c r="E758" s="25"/>
      <c r="F758" s="2"/>
      <c r="G758" s="3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10"/>
      <c r="C759" s="38"/>
      <c r="D759" s="2"/>
      <c r="E759" s="25"/>
      <c r="F759" s="2"/>
      <c r="G759" s="3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10"/>
      <c r="C760" s="38"/>
      <c r="D760" s="2"/>
      <c r="E760" s="25"/>
      <c r="F760" s="2"/>
      <c r="G760" s="3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10"/>
      <c r="C761" s="38"/>
      <c r="D761" s="2"/>
      <c r="E761" s="25"/>
      <c r="F761" s="2"/>
      <c r="G761" s="3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10"/>
      <c r="C762" s="38"/>
      <c r="D762" s="2"/>
      <c r="E762" s="25"/>
      <c r="F762" s="2"/>
      <c r="G762" s="3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10"/>
      <c r="C763" s="38"/>
      <c r="D763" s="2"/>
      <c r="E763" s="25"/>
      <c r="F763" s="2"/>
      <c r="G763" s="3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10"/>
      <c r="C764" s="38"/>
      <c r="D764" s="2"/>
      <c r="E764" s="25"/>
      <c r="F764" s="2"/>
      <c r="G764" s="3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10"/>
      <c r="C765" s="38"/>
      <c r="D765" s="2"/>
      <c r="E765" s="25"/>
      <c r="F765" s="2"/>
      <c r="G765" s="3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10"/>
      <c r="C766" s="38"/>
      <c r="D766" s="2"/>
      <c r="E766" s="25"/>
      <c r="F766" s="2"/>
      <c r="G766" s="3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10"/>
      <c r="C767" s="38"/>
      <c r="D767" s="2"/>
      <c r="E767" s="25"/>
      <c r="F767" s="2"/>
      <c r="G767" s="3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10"/>
      <c r="C768" s="38"/>
      <c r="D768" s="2"/>
      <c r="E768" s="25"/>
      <c r="F768" s="2"/>
      <c r="G768" s="3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10"/>
      <c r="C769" s="38"/>
      <c r="D769" s="2"/>
      <c r="E769" s="25"/>
      <c r="F769" s="2"/>
      <c r="G769" s="3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10"/>
      <c r="C770" s="38"/>
      <c r="D770" s="2"/>
      <c r="E770" s="25"/>
      <c r="F770" s="2"/>
      <c r="G770" s="3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10"/>
      <c r="C771" s="38"/>
      <c r="D771" s="2"/>
      <c r="E771" s="25"/>
      <c r="F771" s="2"/>
      <c r="G771" s="3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10"/>
      <c r="C772" s="38"/>
      <c r="D772" s="2"/>
      <c r="E772" s="25"/>
      <c r="F772" s="2"/>
      <c r="G772" s="3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10"/>
      <c r="C773" s="38"/>
      <c r="D773" s="2"/>
      <c r="E773" s="25"/>
      <c r="F773" s="2"/>
      <c r="G773" s="3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10"/>
      <c r="C774" s="38"/>
      <c r="D774" s="2"/>
      <c r="E774" s="25"/>
      <c r="F774" s="2"/>
      <c r="G774" s="3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10"/>
      <c r="C775" s="38"/>
      <c r="D775" s="2"/>
      <c r="E775" s="25"/>
      <c r="F775" s="2"/>
      <c r="G775" s="3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10"/>
      <c r="C776" s="38"/>
      <c r="D776" s="2"/>
      <c r="E776" s="25"/>
      <c r="F776" s="2"/>
      <c r="G776" s="3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10"/>
      <c r="C777" s="38"/>
      <c r="D777" s="2"/>
      <c r="E777" s="25"/>
      <c r="F777" s="2"/>
      <c r="G777" s="3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10"/>
      <c r="C778" s="38"/>
      <c r="D778" s="2"/>
      <c r="E778" s="25"/>
      <c r="F778" s="2"/>
      <c r="G778" s="3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10"/>
      <c r="C779" s="38"/>
      <c r="D779" s="2"/>
      <c r="E779" s="25"/>
      <c r="F779" s="2"/>
      <c r="G779" s="3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10"/>
      <c r="C780" s="38"/>
      <c r="D780" s="2"/>
      <c r="E780" s="25"/>
      <c r="F780" s="2"/>
      <c r="G780" s="3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10"/>
      <c r="C781" s="38"/>
      <c r="D781" s="2"/>
      <c r="E781" s="25"/>
      <c r="F781" s="2"/>
      <c r="G781" s="3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10"/>
      <c r="C782" s="38"/>
      <c r="D782" s="2"/>
      <c r="E782" s="25"/>
      <c r="F782" s="2"/>
      <c r="G782" s="3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10"/>
      <c r="C783" s="38"/>
      <c r="D783" s="2"/>
      <c r="E783" s="25"/>
      <c r="F783" s="2"/>
      <c r="G783" s="3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10"/>
      <c r="C784" s="38"/>
      <c r="D784" s="2"/>
      <c r="E784" s="25"/>
      <c r="F784" s="2"/>
      <c r="G784" s="3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10"/>
      <c r="C785" s="38"/>
      <c r="D785" s="2"/>
      <c r="E785" s="25"/>
      <c r="F785" s="2"/>
      <c r="G785" s="3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10"/>
      <c r="C786" s="38"/>
      <c r="D786" s="2"/>
      <c r="E786" s="25"/>
      <c r="F786" s="2"/>
      <c r="G786" s="3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10"/>
      <c r="C787" s="38"/>
      <c r="D787" s="2"/>
      <c r="E787" s="25"/>
      <c r="F787" s="2"/>
      <c r="G787" s="3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10"/>
      <c r="C788" s="38"/>
      <c r="D788" s="2"/>
      <c r="E788" s="25"/>
      <c r="F788" s="2"/>
      <c r="G788" s="3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10"/>
      <c r="C789" s="38"/>
      <c r="D789" s="2"/>
      <c r="E789" s="25"/>
      <c r="F789" s="2"/>
      <c r="G789" s="3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10"/>
      <c r="C790" s="38"/>
      <c r="D790" s="2"/>
      <c r="E790" s="25"/>
      <c r="F790" s="2"/>
      <c r="G790" s="3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10"/>
      <c r="C791" s="38"/>
      <c r="D791" s="2"/>
      <c r="E791" s="25"/>
      <c r="F791" s="2"/>
      <c r="G791" s="3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10"/>
      <c r="C792" s="38"/>
      <c r="D792" s="2"/>
      <c r="E792" s="25"/>
      <c r="F792" s="2"/>
      <c r="G792" s="3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10"/>
      <c r="C793" s="38"/>
      <c r="D793" s="2"/>
      <c r="E793" s="25"/>
      <c r="F793" s="2"/>
      <c r="G793" s="3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10"/>
      <c r="C794" s="38"/>
      <c r="D794" s="2"/>
      <c r="E794" s="25"/>
      <c r="F794" s="2"/>
      <c r="G794" s="3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10"/>
      <c r="C795" s="38"/>
      <c r="D795" s="2"/>
      <c r="E795" s="25"/>
      <c r="F795" s="2"/>
      <c r="G795" s="3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10"/>
      <c r="C796" s="38"/>
      <c r="D796" s="2"/>
      <c r="E796" s="25"/>
      <c r="F796" s="2"/>
      <c r="G796" s="3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10"/>
      <c r="C797" s="38"/>
      <c r="D797" s="2"/>
      <c r="E797" s="25"/>
      <c r="F797" s="2"/>
      <c r="G797" s="3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10"/>
      <c r="C798" s="38"/>
      <c r="D798" s="2"/>
      <c r="E798" s="25"/>
      <c r="F798" s="2"/>
      <c r="G798" s="3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10"/>
      <c r="C799" s="38"/>
      <c r="D799" s="2"/>
      <c r="E799" s="25"/>
      <c r="F799" s="2"/>
      <c r="G799" s="3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10"/>
      <c r="C800" s="38"/>
      <c r="D800" s="2"/>
      <c r="E800" s="25"/>
      <c r="F800" s="2"/>
      <c r="G800" s="3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10"/>
      <c r="C801" s="38"/>
      <c r="D801" s="2"/>
      <c r="E801" s="25"/>
      <c r="F801" s="2"/>
      <c r="G801" s="3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10"/>
      <c r="C802" s="38"/>
      <c r="D802" s="2"/>
      <c r="E802" s="25"/>
      <c r="F802" s="2"/>
      <c r="G802" s="3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10"/>
      <c r="C803" s="38"/>
      <c r="D803" s="2"/>
      <c r="E803" s="25"/>
      <c r="F803" s="2"/>
      <c r="G803" s="3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10"/>
      <c r="C804" s="38"/>
      <c r="D804" s="2"/>
      <c r="E804" s="25"/>
      <c r="F804" s="2"/>
      <c r="G804" s="3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10"/>
      <c r="C805" s="38"/>
      <c r="D805" s="2"/>
      <c r="E805" s="25"/>
      <c r="F805" s="2"/>
      <c r="G805" s="3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10"/>
      <c r="C806" s="38"/>
      <c r="D806" s="2"/>
      <c r="E806" s="25"/>
      <c r="F806" s="2"/>
      <c r="G806" s="3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10"/>
      <c r="C807" s="38"/>
      <c r="D807" s="2"/>
      <c r="E807" s="25"/>
      <c r="F807" s="2"/>
      <c r="G807" s="3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10"/>
      <c r="C808" s="38"/>
      <c r="D808" s="2"/>
      <c r="E808" s="25"/>
      <c r="F808" s="2"/>
      <c r="G808" s="3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10"/>
      <c r="C809" s="38"/>
      <c r="D809" s="2"/>
      <c r="E809" s="25"/>
      <c r="F809" s="2"/>
      <c r="G809" s="3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10"/>
      <c r="C810" s="38"/>
      <c r="D810" s="2"/>
      <c r="E810" s="25"/>
      <c r="F810" s="2"/>
      <c r="G810" s="3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10"/>
      <c r="C811" s="38"/>
      <c r="D811" s="2"/>
      <c r="E811" s="25"/>
      <c r="F811" s="2"/>
      <c r="G811" s="3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10"/>
      <c r="C812" s="38"/>
      <c r="D812" s="2"/>
      <c r="E812" s="25"/>
      <c r="F812" s="2"/>
      <c r="G812" s="3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10"/>
      <c r="C813" s="38"/>
      <c r="D813" s="2"/>
      <c r="E813" s="25"/>
      <c r="F813" s="2"/>
      <c r="G813" s="3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10"/>
      <c r="C814" s="38"/>
      <c r="D814" s="2"/>
      <c r="E814" s="25"/>
      <c r="F814" s="2"/>
      <c r="G814" s="3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10"/>
      <c r="C815" s="38"/>
      <c r="D815" s="2"/>
      <c r="E815" s="25"/>
      <c r="F815" s="2"/>
      <c r="G815" s="3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10"/>
      <c r="C816" s="38"/>
      <c r="D816" s="2"/>
      <c r="E816" s="25"/>
      <c r="F816" s="2"/>
      <c r="G816" s="3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10"/>
      <c r="C817" s="38"/>
      <c r="D817" s="2"/>
      <c r="E817" s="25"/>
      <c r="F817" s="2"/>
      <c r="G817" s="3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10"/>
      <c r="C818" s="38"/>
      <c r="D818" s="2"/>
      <c r="E818" s="25"/>
      <c r="F818" s="2"/>
      <c r="G818" s="3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10"/>
      <c r="C819" s="38"/>
      <c r="D819" s="2"/>
      <c r="E819" s="25"/>
      <c r="F819" s="2"/>
      <c r="G819" s="3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10"/>
      <c r="C820" s="38"/>
      <c r="D820" s="2"/>
      <c r="E820" s="25"/>
      <c r="F820" s="2"/>
      <c r="G820" s="3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10"/>
      <c r="C821" s="38"/>
      <c r="D821" s="2"/>
      <c r="E821" s="25"/>
      <c r="F821" s="2"/>
      <c r="G821" s="3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10"/>
      <c r="C822" s="38"/>
      <c r="D822" s="2"/>
      <c r="E822" s="25"/>
      <c r="F822" s="2"/>
      <c r="G822" s="3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10"/>
      <c r="C823" s="38"/>
      <c r="D823" s="2"/>
      <c r="E823" s="25"/>
      <c r="F823" s="2"/>
      <c r="G823" s="3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10"/>
      <c r="C824" s="38"/>
      <c r="D824" s="2"/>
      <c r="E824" s="25"/>
      <c r="F824" s="2"/>
      <c r="G824" s="3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10"/>
      <c r="C825" s="38"/>
      <c r="D825" s="2"/>
      <c r="E825" s="25"/>
      <c r="F825" s="2"/>
      <c r="G825" s="3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10"/>
      <c r="C826" s="38"/>
      <c r="D826" s="2"/>
      <c r="E826" s="25"/>
      <c r="F826" s="2"/>
      <c r="G826" s="3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10"/>
      <c r="C827" s="38"/>
      <c r="D827" s="2"/>
      <c r="E827" s="25"/>
      <c r="F827" s="2"/>
      <c r="G827" s="3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10"/>
      <c r="C828" s="38"/>
      <c r="D828" s="2"/>
      <c r="E828" s="25"/>
      <c r="F828" s="2"/>
      <c r="G828" s="3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10"/>
      <c r="C829" s="38"/>
      <c r="D829" s="2"/>
      <c r="E829" s="25"/>
      <c r="F829" s="2"/>
      <c r="G829" s="3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10"/>
      <c r="C830" s="38"/>
      <c r="D830" s="2"/>
      <c r="E830" s="25"/>
      <c r="F830" s="2"/>
      <c r="G830" s="3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10"/>
      <c r="C831" s="38"/>
      <c r="D831" s="2"/>
      <c r="E831" s="25"/>
      <c r="F831" s="2"/>
      <c r="G831" s="3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10"/>
      <c r="C832" s="38"/>
      <c r="D832" s="2"/>
      <c r="E832" s="25"/>
      <c r="F832" s="2"/>
      <c r="G832" s="3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10"/>
      <c r="C833" s="38"/>
      <c r="D833" s="2"/>
      <c r="E833" s="25"/>
      <c r="F833" s="2"/>
      <c r="G833" s="3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10"/>
      <c r="C834" s="38"/>
      <c r="D834" s="2"/>
      <c r="E834" s="25"/>
      <c r="F834" s="2"/>
      <c r="G834" s="3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10"/>
      <c r="C835" s="38"/>
      <c r="D835" s="2"/>
      <c r="E835" s="25"/>
      <c r="F835" s="2"/>
      <c r="G835" s="3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10"/>
      <c r="C836" s="38"/>
      <c r="D836" s="2"/>
      <c r="E836" s="25"/>
      <c r="F836" s="2"/>
      <c r="G836" s="3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10"/>
      <c r="C837" s="38"/>
      <c r="D837" s="2"/>
      <c r="E837" s="25"/>
      <c r="F837" s="2"/>
      <c r="G837" s="3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10"/>
      <c r="C838" s="38"/>
      <c r="D838" s="2"/>
      <c r="E838" s="25"/>
      <c r="F838" s="2"/>
      <c r="G838" s="3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10"/>
      <c r="C839" s="38"/>
      <c r="D839" s="2"/>
      <c r="E839" s="25"/>
      <c r="F839" s="2"/>
      <c r="G839" s="3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10"/>
      <c r="C840" s="38"/>
      <c r="D840" s="2"/>
      <c r="E840" s="25"/>
      <c r="F840" s="2"/>
      <c r="G840" s="3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10"/>
      <c r="C841" s="38"/>
      <c r="D841" s="2"/>
      <c r="E841" s="25"/>
      <c r="F841" s="2"/>
      <c r="G841" s="3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10"/>
      <c r="C842" s="38"/>
      <c r="D842" s="2"/>
      <c r="E842" s="25"/>
      <c r="F842" s="2"/>
      <c r="G842" s="3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10"/>
      <c r="C843" s="38"/>
      <c r="D843" s="2"/>
      <c r="E843" s="25"/>
      <c r="F843" s="2"/>
      <c r="G843" s="3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10"/>
      <c r="C844" s="38"/>
      <c r="D844" s="2"/>
      <c r="E844" s="25"/>
      <c r="F844" s="2"/>
      <c r="G844" s="3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10"/>
      <c r="C845" s="38"/>
      <c r="D845" s="2"/>
      <c r="E845" s="25"/>
      <c r="F845" s="2"/>
      <c r="G845" s="3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10"/>
      <c r="C846" s="38"/>
      <c r="D846" s="2"/>
      <c r="E846" s="25"/>
      <c r="F846" s="2"/>
      <c r="G846" s="3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10"/>
      <c r="C847" s="38"/>
      <c r="D847" s="2"/>
      <c r="E847" s="25"/>
      <c r="F847" s="2"/>
      <c r="G847" s="3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10"/>
      <c r="C848" s="38"/>
      <c r="D848" s="2"/>
      <c r="E848" s="25"/>
      <c r="F848" s="2"/>
      <c r="G848" s="3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10"/>
      <c r="C849" s="38"/>
      <c r="D849" s="2"/>
      <c r="E849" s="25"/>
      <c r="F849" s="2"/>
      <c r="G849" s="3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10"/>
      <c r="C850" s="38"/>
      <c r="D850" s="2"/>
      <c r="E850" s="25"/>
      <c r="F850" s="2"/>
      <c r="G850" s="3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10"/>
      <c r="C851" s="38"/>
      <c r="D851" s="2"/>
      <c r="E851" s="25"/>
      <c r="F851" s="2"/>
      <c r="G851" s="3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10"/>
      <c r="C852" s="38"/>
      <c r="D852" s="2"/>
      <c r="E852" s="25"/>
      <c r="F852" s="2"/>
      <c r="G852" s="3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10"/>
      <c r="C853" s="38"/>
      <c r="D853" s="2"/>
      <c r="E853" s="25"/>
      <c r="F853" s="2"/>
      <c r="G853" s="3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10"/>
      <c r="C854" s="38"/>
      <c r="D854" s="2"/>
      <c r="E854" s="25"/>
      <c r="F854" s="2"/>
      <c r="G854" s="3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10"/>
      <c r="C855" s="38"/>
      <c r="D855" s="2"/>
      <c r="E855" s="25"/>
      <c r="F855" s="2"/>
      <c r="G855" s="3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10"/>
      <c r="C856" s="38"/>
      <c r="D856" s="2"/>
      <c r="E856" s="25"/>
      <c r="F856" s="2"/>
      <c r="G856" s="3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10"/>
      <c r="C857" s="38"/>
      <c r="D857" s="2"/>
      <c r="E857" s="25"/>
      <c r="F857" s="2"/>
      <c r="G857" s="3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10"/>
      <c r="C858" s="38"/>
      <c r="D858" s="2"/>
      <c r="E858" s="25"/>
      <c r="F858" s="2"/>
      <c r="G858" s="3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10"/>
      <c r="C859" s="38"/>
      <c r="D859" s="2"/>
      <c r="E859" s="25"/>
      <c r="F859" s="2"/>
      <c r="G859" s="3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10"/>
      <c r="C860" s="38"/>
      <c r="D860" s="2"/>
      <c r="E860" s="25"/>
      <c r="F860" s="2"/>
      <c r="G860" s="3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10"/>
      <c r="C861" s="38"/>
      <c r="D861" s="2"/>
      <c r="E861" s="25"/>
      <c r="F861" s="2"/>
      <c r="G861" s="3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10"/>
      <c r="C862" s="38"/>
      <c r="D862" s="2"/>
      <c r="E862" s="25"/>
      <c r="F862" s="2"/>
      <c r="G862" s="3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10"/>
      <c r="C863" s="38"/>
      <c r="D863" s="2"/>
      <c r="E863" s="25"/>
      <c r="F863" s="2"/>
      <c r="G863" s="3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10"/>
      <c r="C864" s="38"/>
      <c r="D864" s="2"/>
      <c r="E864" s="25"/>
      <c r="F864" s="2"/>
      <c r="G864" s="3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10"/>
      <c r="C865" s="38"/>
      <c r="D865" s="2"/>
      <c r="E865" s="25"/>
      <c r="F865" s="2"/>
      <c r="G865" s="3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10"/>
      <c r="C866" s="38"/>
      <c r="D866" s="2"/>
      <c r="E866" s="25"/>
      <c r="F866" s="2"/>
      <c r="G866" s="3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10"/>
      <c r="C867" s="38"/>
      <c r="D867" s="2"/>
      <c r="E867" s="25"/>
      <c r="F867" s="2"/>
      <c r="G867" s="3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10"/>
      <c r="C868" s="38"/>
      <c r="D868" s="2"/>
      <c r="E868" s="25"/>
      <c r="F868" s="2"/>
      <c r="G868" s="3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10"/>
      <c r="C869" s="38"/>
      <c r="D869" s="2"/>
      <c r="E869" s="25"/>
      <c r="F869" s="2"/>
      <c r="G869" s="3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10"/>
      <c r="C870" s="38"/>
      <c r="D870" s="2"/>
      <c r="E870" s="25"/>
      <c r="F870" s="2"/>
      <c r="G870" s="3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10"/>
      <c r="C871" s="38"/>
      <c r="D871" s="2"/>
      <c r="E871" s="25"/>
      <c r="F871" s="2"/>
      <c r="G871" s="3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10"/>
      <c r="C872" s="38"/>
      <c r="D872" s="2"/>
      <c r="E872" s="25"/>
      <c r="F872" s="2"/>
      <c r="G872" s="3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10"/>
      <c r="C873" s="38"/>
      <c r="D873" s="2"/>
      <c r="E873" s="25"/>
      <c r="F873" s="2"/>
      <c r="G873" s="3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10"/>
      <c r="C874" s="38"/>
      <c r="D874" s="2"/>
      <c r="E874" s="25"/>
      <c r="F874" s="2"/>
      <c r="G874" s="3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10"/>
      <c r="C875" s="38"/>
      <c r="D875" s="2"/>
      <c r="E875" s="25"/>
      <c r="F875" s="2"/>
      <c r="G875" s="3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10"/>
      <c r="C876" s="38"/>
      <c r="D876" s="2"/>
      <c r="E876" s="25"/>
      <c r="F876" s="2"/>
      <c r="G876" s="3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10"/>
      <c r="C877" s="38"/>
      <c r="D877" s="2"/>
      <c r="E877" s="25"/>
      <c r="F877" s="2"/>
      <c r="G877" s="3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10"/>
      <c r="C878" s="38"/>
      <c r="D878" s="2"/>
      <c r="E878" s="25"/>
      <c r="F878" s="2"/>
      <c r="G878" s="3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10"/>
      <c r="C879" s="38"/>
      <c r="D879" s="2"/>
      <c r="E879" s="25"/>
      <c r="F879" s="2"/>
      <c r="G879" s="3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10"/>
      <c r="C880" s="38"/>
      <c r="D880" s="2"/>
      <c r="E880" s="25"/>
      <c r="F880" s="2"/>
      <c r="G880" s="3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10"/>
      <c r="C881" s="38"/>
      <c r="D881" s="2"/>
      <c r="E881" s="25"/>
      <c r="F881" s="2"/>
      <c r="G881" s="3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10"/>
      <c r="C882" s="38"/>
      <c r="D882" s="2"/>
      <c r="E882" s="25"/>
      <c r="F882" s="2"/>
      <c r="G882" s="3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10"/>
      <c r="C883" s="38"/>
      <c r="D883" s="2"/>
      <c r="E883" s="25"/>
      <c r="F883" s="2"/>
      <c r="G883" s="3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10"/>
      <c r="C884" s="38"/>
      <c r="D884" s="2"/>
      <c r="E884" s="25"/>
      <c r="F884" s="2"/>
      <c r="G884" s="3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10"/>
      <c r="C885" s="38"/>
      <c r="D885" s="2"/>
      <c r="E885" s="25"/>
      <c r="F885" s="2"/>
      <c r="G885" s="3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10"/>
      <c r="C886" s="38"/>
      <c r="D886" s="2"/>
      <c r="E886" s="25"/>
      <c r="F886" s="2"/>
      <c r="G886" s="3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10"/>
      <c r="C887" s="38"/>
      <c r="D887" s="2"/>
      <c r="E887" s="25"/>
      <c r="F887" s="2"/>
      <c r="G887" s="3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10"/>
      <c r="C888" s="38"/>
      <c r="D888" s="2"/>
      <c r="E888" s="25"/>
      <c r="F888" s="2"/>
      <c r="G888" s="3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10"/>
      <c r="C889" s="38"/>
      <c r="D889" s="2"/>
      <c r="E889" s="25"/>
      <c r="F889" s="2"/>
      <c r="G889" s="3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10"/>
      <c r="C890" s="38"/>
      <c r="D890" s="2"/>
      <c r="E890" s="25"/>
      <c r="F890" s="2"/>
      <c r="G890" s="3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10"/>
      <c r="C891" s="38"/>
      <c r="D891" s="2"/>
      <c r="E891" s="25"/>
      <c r="F891" s="2"/>
      <c r="G891" s="3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10"/>
      <c r="C892" s="38"/>
      <c r="D892" s="2"/>
      <c r="E892" s="25"/>
      <c r="F892" s="2"/>
      <c r="G892" s="3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10"/>
      <c r="C893" s="38"/>
      <c r="D893" s="2"/>
      <c r="E893" s="25"/>
      <c r="F893" s="2"/>
      <c r="G893" s="3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10"/>
      <c r="C894" s="38"/>
      <c r="D894" s="2"/>
      <c r="E894" s="25"/>
      <c r="F894" s="2"/>
      <c r="G894" s="3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10"/>
      <c r="C895" s="38"/>
      <c r="D895" s="2"/>
      <c r="E895" s="25"/>
      <c r="F895" s="2"/>
      <c r="G895" s="3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10"/>
      <c r="C896" s="38"/>
      <c r="D896" s="2"/>
      <c r="E896" s="25"/>
      <c r="F896" s="2"/>
      <c r="G896" s="3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10"/>
      <c r="C897" s="38"/>
      <c r="D897" s="2"/>
      <c r="E897" s="25"/>
      <c r="F897" s="2"/>
      <c r="G897" s="3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10"/>
      <c r="C898" s="38"/>
      <c r="D898" s="2"/>
      <c r="E898" s="25"/>
      <c r="F898" s="2"/>
      <c r="G898" s="3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10"/>
      <c r="C899" s="38"/>
      <c r="D899" s="2"/>
      <c r="E899" s="25"/>
      <c r="F899" s="2"/>
      <c r="G899" s="3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10"/>
      <c r="C900" s="38"/>
      <c r="D900" s="2"/>
      <c r="E900" s="25"/>
      <c r="F900" s="2"/>
      <c r="G900" s="3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10"/>
      <c r="C901" s="38"/>
      <c r="D901" s="2"/>
      <c r="E901" s="25"/>
      <c r="F901" s="2"/>
      <c r="G901" s="3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10"/>
      <c r="C902" s="38"/>
      <c r="D902" s="2"/>
      <c r="E902" s="25"/>
      <c r="F902" s="2"/>
      <c r="G902" s="3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10"/>
      <c r="C903" s="38"/>
      <c r="D903" s="2"/>
      <c r="E903" s="25"/>
      <c r="F903" s="2"/>
      <c r="G903" s="3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10"/>
      <c r="C904" s="38"/>
      <c r="D904" s="2"/>
      <c r="E904" s="25"/>
      <c r="F904" s="2"/>
      <c r="G904" s="3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10"/>
      <c r="C905" s="38"/>
      <c r="D905" s="2"/>
      <c r="E905" s="25"/>
      <c r="F905" s="2"/>
      <c r="G905" s="3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10"/>
      <c r="C906" s="38"/>
      <c r="D906" s="2"/>
      <c r="E906" s="25"/>
      <c r="F906" s="2"/>
      <c r="G906" s="3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10"/>
      <c r="C907" s="38"/>
      <c r="D907" s="2"/>
      <c r="E907" s="25"/>
      <c r="F907" s="2"/>
      <c r="G907" s="3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10"/>
      <c r="C908" s="38"/>
      <c r="D908" s="2"/>
      <c r="E908" s="25"/>
      <c r="F908" s="2"/>
      <c r="G908" s="3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10"/>
      <c r="C909" s="38"/>
      <c r="D909" s="2"/>
      <c r="E909" s="25"/>
      <c r="F909" s="2"/>
      <c r="G909" s="3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10"/>
      <c r="C910" s="38"/>
      <c r="D910" s="2"/>
      <c r="E910" s="25"/>
      <c r="F910" s="2"/>
      <c r="G910" s="3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10"/>
      <c r="C911" s="38"/>
      <c r="D911" s="2"/>
      <c r="E911" s="25"/>
      <c r="F911" s="2"/>
      <c r="G911" s="3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10"/>
      <c r="C912" s="38"/>
      <c r="D912" s="2"/>
      <c r="E912" s="25"/>
      <c r="F912" s="2"/>
      <c r="G912" s="3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10"/>
      <c r="C913" s="38"/>
      <c r="D913" s="2"/>
      <c r="E913" s="25"/>
      <c r="F913" s="2"/>
      <c r="G913" s="3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10"/>
      <c r="C914" s="38"/>
      <c r="D914" s="2"/>
      <c r="E914" s="25"/>
      <c r="F914" s="2"/>
      <c r="G914" s="3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10"/>
      <c r="C915" s="38"/>
      <c r="D915" s="2"/>
      <c r="E915" s="25"/>
      <c r="F915" s="2"/>
      <c r="G915" s="3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10"/>
      <c r="C916" s="38"/>
      <c r="D916" s="2"/>
      <c r="E916" s="25"/>
      <c r="F916" s="2"/>
      <c r="G916" s="3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10"/>
      <c r="C917" s="38"/>
      <c r="D917" s="2"/>
      <c r="E917" s="25"/>
      <c r="F917" s="2"/>
      <c r="G917" s="3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10"/>
      <c r="C918" s="38"/>
      <c r="D918" s="2"/>
      <c r="E918" s="25"/>
      <c r="F918" s="2"/>
      <c r="G918" s="3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10"/>
      <c r="C919" s="38"/>
      <c r="D919" s="2"/>
      <c r="E919" s="25"/>
      <c r="F919" s="2"/>
      <c r="G919" s="3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10"/>
      <c r="C920" s="38"/>
      <c r="D920" s="2"/>
      <c r="E920" s="25"/>
      <c r="F920" s="2"/>
      <c r="G920" s="3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10"/>
      <c r="C921" s="38"/>
      <c r="D921" s="2"/>
      <c r="E921" s="25"/>
      <c r="F921" s="2"/>
      <c r="G921" s="3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10"/>
      <c r="C922" s="38"/>
      <c r="D922" s="2"/>
      <c r="E922" s="25"/>
      <c r="F922" s="2"/>
      <c r="G922" s="3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10"/>
      <c r="C923" s="38"/>
      <c r="D923" s="2"/>
      <c r="E923" s="25"/>
      <c r="F923" s="2"/>
      <c r="G923" s="3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10"/>
      <c r="C924" s="38"/>
      <c r="D924" s="2"/>
      <c r="E924" s="25"/>
      <c r="F924" s="2"/>
      <c r="G924" s="3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10"/>
      <c r="C925" s="38"/>
      <c r="D925" s="2"/>
      <c r="E925" s="25"/>
      <c r="F925" s="2"/>
      <c r="G925" s="3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10"/>
      <c r="C926" s="38"/>
      <c r="D926" s="2"/>
      <c r="E926" s="25"/>
      <c r="F926" s="2"/>
      <c r="G926" s="3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10"/>
      <c r="C927" s="38"/>
      <c r="D927" s="2"/>
      <c r="E927" s="25"/>
      <c r="F927" s="2"/>
      <c r="G927" s="3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10"/>
      <c r="C928" s="38"/>
      <c r="D928" s="2"/>
      <c r="E928" s="25"/>
      <c r="F928" s="2"/>
      <c r="G928" s="3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10"/>
      <c r="C929" s="38"/>
      <c r="D929" s="2"/>
      <c r="E929" s="25"/>
      <c r="F929" s="2"/>
      <c r="G929" s="3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10"/>
      <c r="C930" s="38"/>
      <c r="D930" s="2"/>
      <c r="E930" s="25"/>
      <c r="F930" s="2"/>
      <c r="G930" s="3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10"/>
      <c r="C931" s="38"/>
      <c r="D931" s="2"/>
      <c r="E931" s="25"/>
      <c r="F931" s="2"/>
      <c r="G931" s="3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10"/>
      <c r="C932" s="38"/>
      <c r="D932" s="2"/>
      <c r="E932" s="25"/>
      <c r="F932" s="2"/>
      <c r="G932" s="3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10"/>
      <c r="C933" s="38"/>
      <c r="D933" s="2"/>
      <c r="E933" s="25"/>
      <c r="F933" s="2"/>
      <c r="G933" s="3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10"/>
      <c r="C934" s="38"/>
      <c r="D934" s="2"/>
      <c r="E934" s="25"/>
      <c r="F934" s="2"/>
      <c r="G934" s="3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10"/>
      <c r="C935" s="38"/>
      <c r="D935" s="2"/>
      <c r="E935" s="25"/>
      <c r="F935" s="2"/>
      <c r="G935" s="3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10"/>
      <c r="C936" s="38"/>
      <c r="D936" s="2"/>
      <c r="E936" s="25"/>
      <c r="F936" s="2"/>
      <c r="G936" s="3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10"/>
      <c r="C937" s="38"/>
      <c r="D937" s="2"/>
      <c r="E937" s="25"/>
      <c r="F937" s="2"/>
      <c r="G937" s="3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10"/>
      <c r="C938" s="38"/>
      <c r="D938" s="2"/>
      <c r="E938" s="25"/>
      <c r="F938" s="2"/>
      <c r="G938" s="3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10"/>
      <c r="C939" s="38"/>
      <c r="D939" s="2"/>
      <c r="E939" s="25"/>
      <c r="F939" s="2"/>
      <c r="G939" s="3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10"/>
      <c r="C940" s="38"/>
      <c r="D940" s="2"/>
      <c r="E940" s="25"/>
      <c r="F940" s="2"/>
      <c r="G940" s="3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10"/>
      <c r="C941" s="38"/>
      <c r="D941" s="2"/>
      <c r="E941" s="25"/>
      <c r="F941" s="2"/>
      <c r="G941" s="3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10"/>
      <c r="C942" s="38"/>
      <c r="D942" s="2"/>
      <c r="E942" s="25"/>
      <c r="F942" s="2"/>
      <c r="G942" s="3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10"/>
      <c r="C943" s="38"/>
      <c r="D943" s="2"/>
      <c r="E943" s="25"/>
      <c r="F943" s="2"/>
      <c r="G943" s="3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10"/>
      <c r="C944" s="38"/>
      <c r="D944" s="2"/>
      <c r="E944" s="25"/>
      <c r="F944" s="2"/>
      <c r="G944" s="3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10"/>
      <c r="C945" s="38"/>
      <c r="D945" s="2"/>
      <c r="E945" s="25"/>
      <c r="F945" s="2"/>
      <c r="G945" s="3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10"/>
      <c r="C946" s="38"/>
      <c r="D946" s="2"/>
      <c r="E946" s="25"/>
      <c r="F946" s="2"/>
      <c r="G946" s="3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10"/>
      <c r="C947" s="38"/>
      <c r="D947" s="2"/>
      <c r="E947" s="25"/>
      <c r="F947" s="2"/>
      <c r="G947" s="3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10"/>
      <c r="C948" s="38"/>
      <c r="D948" s="2"/>
      <c r="E948" s="25"/>
      <c r="F948" s="2"/>
      <c r="G948" s="3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10"/>
      <c r="C949" s="38"/>
      <c r="D949" s="2"/>
      <c r="E949" s="25"/>
      <c r="F949" s="2"/>
      <c r="G949" s="3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10"/>
      <c r="C950" s="38"/>
      <c r="D950" s="2"/>
      <c r="E950" s="25"/>
      <c r="F950" s="2"/>
      <c r="G950" s="3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10"/>
      <c r="C951" s="38"/>
      <c r="D951" s="2"/>
      <c r="E951" s="25"/>
      <c r="F951" s="2"/>
      <c r="G951" s="3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10"/>
      <c r="C952" s="38"/>
      <c r="D952" s="2"/>
      <c r="E952" s="25"/>
      <c r="F952" s="2"/>
      <c r="G952" s="3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10"/>
      <c r="C953" s="38"/>
      <c r="D953" s="2"/>
      <c r="E953" s="25"/>
      <c r="F953" s="2"/>
      <c r="G953" s="3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10"/>
      <c r="C954" s="38"/>
      <c r="D954" s="2"/>
      <c r="E954" s="25"/>
      <c r="F954" s="2"/>
      <c r="G954" s="3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10"/>
      <c r="C955" s="38"/>
      <c r="D955" s="2"/>
      <c r="E955" s="25"/>
      <c r="F955" s="2"/>
      <c r="G955" s="3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10"/>
      <c r="C956" s="38"/>
      <c r="D956" s="2"/>
      <c r="E956" s="25"/>
      <c r="F956" s="2"/>
      <c r="G956" s="3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10"/>
      <c r="C957" s="38"/>
      <c r="D957" s="2"/>
      <c r="E957" s="25"/>
      <c r="F957" s="2"/>
      <c r="G957" s="3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10"/>
      <c r="C958" s="38"/>
      <c r="D958" s="2"/>
      <c r="E958" s="25"/>
      <c r="F958" s="2"/>
      <c r="G958" s="3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10"/>
      <c r="C959" s="38"/>
      <c r="D959" s="2"/>
      <c r="E959" s="25"/>
      <c r="F959" s="2"/>
      <c r="G959" s="3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10"/>
      <c r="C960" s="38"/>
      <c r="D960" s="2"/>
      <c r="E960" s="25"/>
      <c r="F960" s="2"/>
      <c r="G960" s="3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10"/>
      <c r="C961" s="38"/>
      <c r="D961" s="2"/>
      <c r="E961" s="25"/>
      <c r="F961" s="2"/>
      <c r="G961" s="3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10"/>
      <c r="C962" s="38"/>
      <c r="D962" s="2"/>
      <c r="E962" s="25"/>
      <c r="F962" s="2"/>
      <c r="G962" s="3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10"/>
      <c r="C963" s="38"/>
      <c r="D963" s="2"/>
      <c r="E963" s="25"/>
      <c r="F963" s="2"/>
      <c r="G963" s="3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10"/>
      <c r="C964" s="38"/>
      <c r="D964" s="2"/>
      <c r="E964" s="25"/>
      <c r="F964" s="2"/>
      <c r="G964" s="3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10"/>
      <c r="C965" s="38"/>
      <c r="D965" s="2"/>
      <c r="E965" s="25"/>
      <c r="F965" s="2"/>
      <c r="G965" s="3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10"/>
      <c r="C966" s="38"/>
      <c r="D966" s="2"/>
      <c r="E966" s="25"/>
      <c r="F966" s="2"/>
      <c r="G966" s="3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10"/>
      <c r="C967" s="38"/>
      <c r="D967" s="2"/>
      <c r="E967" s="25"/>
      <c r="F967" s="2"/>
      <c r="G967" s="3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10"/>
      <c r="C968" s="38"/>
      <c r="D968" s="2"/>
      <c r="E968" s="25"/>
      <c r="F968" s="2"/>
      <c r="G968" s="3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10"/>
      <c r="C969" s="38"/>
      <c r="D969" s="2"/>
      <c r="E969" s="25"/>
      <c r="F969" s="2"/>
      <c r="G969" s="3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10"/>
      <c r="C970" s="38"/>
      <c r="D970" s="2"/>
      <c r="E970" s="25"/>
      <c r="F970" s="2"/>
      <c r="G970" s="3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10"/>
      <c r="C971" s="38"/>
      <c r="D971" s="2"/>
      <c r="E971" s="25"/>
      <c r="F971" s="2"/>
      <c r="G971" s="3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10"/>
      <c r="C972" s="38"/>
      <c r="D972" s="2"/>
      <c r="E972" s="25"/>
      <c r="F972" s="2"/>
      <c r="G972" s="3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10"/>
      <c r="C973" s="38"/>
      <c r="D973" s="2"/>
      <c r="E973" s="25"/>
      <c r="F973" s="2"/>
      <c r="G973" s="3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10"/>
      <c r="C974" s="38"/>
      <c r="D974" s="2"/>
      <c r="E974" s="25"/>
      <c r="F974" s="2"/>
      <c r="G974" s="3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10"/>
      <c r="C975" s="38"/>
      <c r="D975" s="2"/>
      <c r="E975" s="25"/>
      <c r="F975" s="2"/>
      <c r="G975" s="3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10"/>
      <c r="C976" s="38"/>
      <c r="D976" s="2"/>
      <c r="E976" s="25"/>
      <c r="F976" s="2"/>
      <c r="G976" s="3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10"/>
      <c r="C977" s="38"/>
      <c r="D977" s="2"/>
      <c r="E977" s="25"/>
      <c r="F977" s="2"/>
      <c r="G977" s="3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10"/>
      <c r="C978" s="38"/>
      <c r="D978" s="2"/>
      <c r="E978" s="25"/>
      <c r="F978" s="2"/>
      <c r="G978" s="3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10"/>
      <c r="C979" s="38"/>
      <c r="D979" s="2"/>
      <c r="E979" s="25"/>
      <c r="F979" s="2"/>
      <c r="G979" s="3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10"/>
      <c r="C980" s="38"/>
      <c r="D980" s="2"/>
      <c r="E980" s="25"/>
      <c r="F980" s="2"/>
      <c r="G980" s="3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10"/>
      <c r="C981" s="38"/>
      <c r="D981" s="2"/>
      <c r="E981" s="25"/>
      <c r="F981" s="2"/>
      <c r="G981" s="3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10"/>
      <c r="C982" s="38"/>
      <c r="D982" s="2"/>
      <c r="E982" s="25"/>
      <c r="F982" s="2"/>
      <c r="G982" s="3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10"/>
      <c r="C983" s="38"/>
      <c r="D983" s="2"/>
      <c r="E983" s="25"/>
      <c r="F983" s="2"/>
      <c r="G983" s="3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10"/>
      <c r="C984" s="38"/>
      <c r="D984" s="2"/>
      <c r="E984" s="25"/>
      <c r="F984" s="2"/>
      <c r="G984" s="3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10"/>
      <c r="C985" s="38"/>
      <c r="D985" s="2"/>
      <c r="E985" s="25"/>
      <c r="F985" s="2"/>
      <c r="G985" s="3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10"/>
      <c r="C986" s="38"/>
      <c r="D986" s="2"/>
      <c r="E986" s="25"/>
      <c r="F986" s="2"/>
      <c r="G986" s="3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10"/>
      <c r="C987" s="38"/>
      <c r="D987" s="2"/>
      <c r="E987" s="25"/>
      <c r="F987" s="2"/>
      <c r="G987" s="3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10"/>
      <c r="C988" s="38"/>
      <c r="D988" s="2"/>
      <c r="E988" s="25"/>
      <c r="F988" s="2"/>
      <c r="G988" s="3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10"/>
      <c r="C989" s="38"/>
      <c r="D989" s="2"/>
      <c r="E989" s="25"/>
      <c r="F989" s="2"/>
      <c r="G989" s="3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10"/>
      <c r="C990" s="38"/>
      <c r="D990" s="2"/>
      <c r="E990" s="25"/>
      <c r="F990" s="2"/>
      <c r="G990" s="3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10"/>
      <c r="C991" s="38"/>
      <c r="D991" s="2"/>
      <c r="E991" s="25"/>
      <c r="F991" s="2"/>
      <c r="G991" s="3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10"/>
      <c r="C992" s="38"/>
      <c r="D992" s="2"/>
      <c r="E992" s="25"/>
      <c r="F992" s="2"/>
      <c r="G992" s="3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10"/>
      <c r="C993" s="38"/>
      <c r="D993" s="2"/>
      <c r="E993" s="25"/>
      <c r="F993" s="2"/>
      <c r="G993" s="3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10"/>
      <c r="C994" s="38"/>
      <c r="D994" s="2"/>
      <c r="E994" s="25"/>
      <c r="F994" s="2"/>
      <c r="G994" s="3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10"/>
      <c r="C995" s="38"/>
      <c r="D995" s="2"/>
      <c r="E995" s="25"/>
      <c r="F995" s="2"/>
      <c r="G995" s="3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10"/>
      <c r="C996" s="38"/>
      <c r="D996" s="2"/>
      <c r="E996" s="25"/>
      <c r="F996" s="2"/>
      <c r="G996" s="3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10"/>
      <c r="C997" s="38"/>
      <c r="D997" s="2"/>
      <c r="E997" s="25"/>
      <c r="F997" s="2"/>
      <c r="G997" s="3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10"/>
      <c r="C998" s="38"/>
      <c r="D998" s="2"/>
      <c r="E998" s="25"/>
      <c r="F998" s="2"/>
      <c r="G998" s="3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10"/>
      <c r="C999" s="38"/>
      <c r="D999" s="2"/>
      <c r="E999" s="25"/>
      <c r="F999" s="2"/>
      <c r="G999" s="3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10"/>
      <c r="C1000" s="38"/>
      <c r="D1000" s="2"/>
      <c r="E1000" s="25"/>
      <c r="F1000" s="2"/>
      <c r="G1000" s="3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10"/>
      <c r="C1001" s="38"/>
      <c r="D1001" s="2"/>
      <c r="E1001" s="25"/>
      <c r="F1001" s="2"/>
      <c r="G1001" s="38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10"/>
      <c r="C1002" s="38"/>
      <c r="D1002" s="2"/>
      <c r="E1002" s="25"/>
      <c r="F1002" s="2"/>
      <c r="G1002" s="38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10"/>
      <c r="C1003" s="38"/>
      <c r="D1003" s="2"/>
      <c r="E1003" s="25"/>
      <c r="F1003" s="2"/>
      <c r="G1003" s="38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10"/>
      <c r="C1004" s="38"/>
      <c r="D1004" s="2"/>
      <c r="E1004" s="25"/>
      <c r="F1004" s="2"/>
      <c r="G1004" s="38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10"/>
      <c r="C1005" s="38"/>
      <c r="D1005" s="2"/>
      <c r="E1005" s="25"/>
      <c r="F1005" s="2"/>
      <c r="G1005" s="38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</sheetData>
  <sortState ref="J1:L25">
    <sortCondition ref="L1:L25"/>
  </sortState>
  <mergeCells count="2">
    <mergeCell ref="A1:E1"/>
    <mergeCell ref="A2:E2"/>
  </mergeCells>
  <pageMargins left="0.78740157480314965" right="0" top="0.59055118110236227" bottom="0.39370078740157483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zoomScale="75" zoomScaleNormal="75" workbookViewId="0">
      <selection sqref="A1:E1"/>
    </sheetView>
  </sheetViews>
  <sheetFormatPr defaultColWidth="14.44140625" defaultRowHeight="15" customHeight="1" x14ac:dyDescent="0.25"/>
  <cols>
    <col min="1" max="1" width="16.109375" style="117" customWidth="1"/>
    <col min="2" max="2" width="15.6640625" style="117" customWidth="1"/>
    <col min="3" max="3" width="10.33203125" style="117" customWidth="1"/>
    <col min="4" max="4" width="29.44140625" style="117" customWidth="1"/>
    <col min="5" max="5" width="10.88671875" style="240" customWidth="1"/>
    <col min="6" max="6" width="11.44140625" style="117" customWidth="1"/>
    <col min="7" max="7" width="10.5546875" style="117" customWidth="1"/>
    <col min="8" max="24" width="9.109375" style="117" customWidth="1"/>
    <col min="25" max="16384" width="14.44140625" style="117"/>
  </cols>
  <sheetData>
    <row r="1" spans="1:26" s="137" customFormat="1" x14ac:dyDescent="0.25">
      <c r="A1" s="262" t="s">
        <v>0</v>
      </c>
      <c r="B1" s="263"/>
      <c r="C1" s="263"/>
      <c r="D1" s="263"/>
      <c r="E1" s="263"/>
      <c r="F1" s="13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37" customFormat="1" ht="15.6" x14ac:dyDescent="0.3">
      <c r="A2" s="264" t="s">
        <v>114</v>
      </c>
      <c r="B2" s="265"/>
      <c r="C2" s="265"/>
      <c r="D2" s="265"/>
      <c r="E2" s="265"/>
      <c r="G2" s="3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 x14ac:dyDescent="0.25">
      <c r="A3" s="4"/>
      <c r="B3" s="5"/>
      <c r="C3" s="6"/>
      <c r="D3" s="4"/>
      <c r="E3" s="7"/>
      <c r="F3" s="4"/>
      <c r="G3" s="6"/>
      <c r="H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ht="15.6" x14ac:dyDescent="0.3">
      <c r="A4" s="114" t="s">
        <v>118</v>
      </c>
      <c r="B4" s="8"/>
      <c r="C4" s="9" t="s">
        <v>61</v>
      </c>
      <c r="D4" s="2"/>
      <c r="E4" s="10" t="s">
        <v>2</v>
      </c>
      <c r="F4" s="2"/>
      <c r="G4" s="187" t="s">
        <v>181</v>
      </c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3.2" x14ac:dyDescent="0.25">
      <c r="A5" s="4"/>
      <c r="B5" s="5"/>
      <c r="C5" s="6"/>
      <c r="D5" s="4"/>
      <c r="E5" s="7"/>
      <c r="F5" s="4"/>
      <c r="G5" s="6"/>
      <c r="H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s="137" customFormat="1" ht="15.6" x14ac:dyDescent="0.3">
      <c r="A6" s="11" t="s">
        <v>3</v>
      </c>
      <c r="B6" s="109" t="s">
        <v>4</v>
      </c>
      <c r="C6" s="38">
        <v>1</v>
      </c>
      <c r="D6" s="42" t="s">
        <v>179</v>
      </c>
      <c r="E6" s="111" t="s">
        <v>195</v>
      </c>
      <c r="F6" s="2"/>
      <c r="H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s="137" customFormat="1" ht="13.2" x14ac:dyDescent="0.25">
      <c r="A7" s="4"/>
      <c r="B7" s="5"/>
      <c r="C7" s="6"/>
      <c r="D7" s="4"/>
      <c r="E7" s="7"/>
      <c r="F7" s="4"/>
      <c r="G7" s="6"/>
      <c r="H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s="137" customFormat="1" ht="15.6" x14ac:dyDescent="0.3">
      <c r="A8" s="11"/>
      <c r="B8" s="109" t="s">
        <v>38</v>
      </c>
      <c r="C8" s="38">
        <v>1</v>
      </c>
      <c r="D8" s="42" t="s">
        <v>37</v>
      </c>
      <c r="E8" s="111" t="s">
        <v>196</v>
      </c>
      <c r="F8" s="4"/>
      <c r="G8" s="6"/>
      <c r="H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s="137" customFormat="1" ht="13.2" x14ac:dyDescent="0.25">
      <c r="A9" s="4"/>
      <c r="B9" s="5"/>
      <c r="C9" s="6"/>
      <c r="D9" s="4"/>
      <c r="E9" s="7"/>
      <c r="F9" s="4"/>
      <c r="G9" s="6"/>
      <c r="H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s="137" customFormat="1" ht="15.6" x14ac:dyDescent="0.3">
      <c r="A10" s="4"/>
      <c r="B10" s="109" t="s">
        <v>11</v>
      </c>
      <c r="C10" s="38">
        <v>1</v>
      </c>
      <c r="D10" s="42" t="s">
        <v>5</v>
      </c>
      <c r="E10" s="111">
        <v>52.99</v>
      </c>
      <c r="F10" s="2"/>
      <c r="G10" s="38"/>
      <c r="H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s="137" customFormat="1" ht="15.75" customHeight="1" x14ac:dyDescent="0.25">
      <c r="A11" s="4"/>
      <c r="B11" s="5"/>
      <c r="C11" s="6"/>
      <c r="E11" s="242"/>
      <c r="F11" s="2"/>
      <c r="G11" s="38"/>
      <c r="H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s="137" customFormat="1" ht="15.75" customHeight="1" x14ac:dyDescent="0.3">
      <c r="A12" s="4"/>
      <c r="B12" s="109" t="s">
        <v>26</v>
      </c>
      <c r="C12" s="119">
        <v>1</v>
      </c>
      <c r="D12" s="42" t="s">
        <v>53</v>
      </c>
      <c r="E12" s="111">
        <v>37.1</v>
      </c>
      <c r="F12" s="2"/>
      <c r="G12" s="38"/>
      <c r="H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s="137" customFormat="1" ht="15.75" customHeight="1" x14ac:dyDescent="0.25">
      <c r="A13" s="4"/>
      <c r="B13" s="5"/>
      <c r="C13" s="6"/>
      <c r="D13" s="4"/>
      <c r="E13" s="35"/>
      <c r="F13" s="2"/>
      <c r="G13" s="38"/>
      <c r="H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6" s="137" customFormat="1" ht="15.75" customHeight="1" x14ac:dyDescent="0.3">
      <c r="A14" s="4"/>
      <c r="B14" s="109" t="s">
        <v>18</v>
      </c>
      <c r="C14" s="13">
        <v>1</v>
      </c>
      <c r="D14" s="110" t="s">
        <v>44</v>
      </c>
      <c r="E14" s="35">
        <v>33.1</v>
      </c>
      <c r="F14" s="18"/>
      <c r="G14" s="6"/>
      <c r="H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6" s="137" customFormat="1" ht="15.75" customHeight="1" x14ac:dyDescent="0.3">
      <c r="A15" s="4"/>
      <c r="B15" s="109"/>
      <c r="C15" s="13">
        <v>2</v>
      </c>
      <c r="D15" s="110" t="s">
        <v>63</v>
      </c>
      <c r="E15" s="35">
        <v>39.03</v>
      </c>
      <c r="F15" s="4"/>
      <c r="G15" s="38"/>
      <c r="H15" s="2"/>
      <c r="I15" s="12"/>
      <c r="J15" s="2"/>
      <c r="K15" s="3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 s="137" customFormat="1" ht="15.75" customHeight="1" x14ac:dyDescent="0.3">
      <c r="A16" s="4"/>
      <c r="B16" s="12"/>
      <c r="C16" s="13"/>
      <c r="E16" s="242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137" customFormat="1" ht="15.75" customHeight="1" x14ac:dyDescent="0.3">
      <c r="A17" s="4"/>
      <c r="B17" s="109" t="s">
        <v>8</v>
      </c>
      <c r="C17" s="13">
        <v>1</v>
      </c>
      <c r="D17" s="139" t="s">
        <v>46</v>
      </c>
      <c r="E17" s="140">
        <v>35.869999999999997</v>
      </c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137" customFormat="1" ht="15.75" customHeight="1" x14ac:dyDescent="0.3">
      <c r="A18" s="4"/>
      <c r="B18" s="109"/>
      <c r="C18" s="13"/>
      <c r="E18" s="242"/>
      <c r="F18" s="18"/>
      <c r="G18" s="3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137" customFormat="1" ht="15.75" customHeight="1" x14ac:dyDescent="0.25">
      <c r="A19" s="2"/>
      <c r="B19" s="10"/>
      <c r="C19" s="38"/>
      <c r="D19" s="2"/>
      <c r="E19" s="35"/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137" customFormat="1" ht="15.75" customHeight="1" x14ac:dyDescent="0.3">
      <c r="A20" s="11" t="s">
        <v>9</v>
      </c>
      <c r="B20" s="109" t="s">
        <v>4</v>
      </c>
      <c r="C20" s="38">
        <v>1</v>
      </c>
      <c r="D20" s="42" t="s">
        <v>183</v>
      </c>
      <c r="E20" s="111" t="s">
        <v>197</v>
      </c>
      <c r="F20" s="1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137" customFormat="1" ht="15.75" customHeight="1" x14ac:dyDescent="0.25">
      <c r="A21" s="2"/>
      <c r="B21" s="10"/>
      <c r="C21" s="38"/>
      <c r="D21" s="2"/>
      <c r="E21" s="35"/>
      <c r="F21" s="1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137" customFormat="1" ht="15.75" customHeight="1" x14ac:dyDescent="0.3">
      <c r="B22" s="12" t="s">
        <v>10</v>
      </c>
      <c r="C22" s="38">
        <v>1</v>
      </c>
      <c r="D22" s="139" t="s">
        <v>39</v>
      </c>
      <c r="E22" s="140" t="s">
        <v>198</v>
      </c>
      <c r="F22" s="4"/>
      <c r="G22" s="3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137" customFormat="1" ht="15.75" customHeight="1" x14ac:dyDescent="0.3">
      <c r="A23" s="11"/>
      <c r="B23" s="12"/>
      <c r="C23" s="38">
        <v>2</v>
      </c>
      <c r="D23" s="42" t="s">
        <v>186</v>
      </c>
      <c r="E23" s="111" t="s">
        <v>199</v>
      </c>
      <c r="F23" s="4"/>
      <c r="G23" s="3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137" customFormat="1" ht="15.75" customHeight="1" x14ac:dyDescent="0.3">
      <c r="A24" s="11"/>
      <c r="B24" s="4"/>
      <c r="C24" s="4"/>
      <c r="D24" s="4"/>
      <c r="E24" s="35"/>
      <c r="F24" s="2"/>
      <c r="G24" s="3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s="137" customFormat="1" ht="15.75" customHeight="1" x14ac:dyDescent="0.3">
      <c r="A25" s="11"/>
      <c r="B25" s="109" t="s">
        <v>25</v>
      </c>
      <c r="C25" s="38">
        <v>1</v>
      </c>
      <c r="D25" s="42" t="s">
        <v>57</v>
      </c>
      <c r="E25" s="35">
        <v>44.06</v>
      </c>
      <c r="F25" s="2"/>
      <c r="G25" s="3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137" customFormat="1" ht="15.75" customHeight="1" x14ac:dyDescent="0.3">
      <c r="A26" s="11"/>
      <c r="B26" s="109"/>
      <c r="C26" s="38">
        <v>2</v>
      </c>
      <c r="D26" s="42" t="s">
        <v>188</v>
      </c>
      <c r="E26" s="111" t="s">
        <v>200</v>
      </c>
      <c r="F26" s="2"/>
      <c r="G26" s="3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137" customFormat="1" ht="15.75" customHeight="1" x14ac:dyDescent="0.3">
      <c r="A27" s="11"/>
      <c r="B27" s="12"/>
      <c r="C27" s="38"/>
      <c r="E27" s="242"/>
      <c r="F27" s="2"/>
      <c r="G27" s="3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137" customFormat="1" ht="15.75" customHeight="1" x14ac:dyDescent="0.3">
      <c r="A28" s="11"/>
      <c r="B28" s="12" t="s">
        <v>26</v>
      </c>
      <c r="C28" s="38">
        <v>1</v>
      </c>
      <c r="D28" s="42" t="s">
        <v>41</v>
      </c>
      <c r="E28" s="35">
        <v>37.049999999999997</v>
      </c>
      <c r="F28" s="2"/>
      <c r="G28" s="3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137" customFormat="1" ht="15.75" customHeight="1" x14ac:dyDescent="0.3">
      <c r="A29" s="11"/>
      <c r="B29" s="12"/>
      <c r="C29" s="38">
        <v>2</v>
      </c>
      <c r="D29" s="42" t="s">
        <v>55</v>
      </c>
      <c r="E29" s="35">
        <v>42.7</v>
      </c>
      <c r="F29" s="2"/>
      <c r="G29" s="3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137" customFormat="1" ht="15.75" customHeight="1" x14ac:dyDescent="0.3">
      <c r="A30" s="11"/>
      <c r="B30" s="12"/>
      <c r="C30" s="38">
        <v>3</v>
      </c>
      <c r="D30" s="118" t="s">
        <v>54</v>
      </c>
      <c r="E30" s="140">
        <v>46.23</v>
      </c>
      <c r="F30" s="18"/>
      <c r="G30" s="3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137" customFormat="1" ht="15.75" customHeight="1" x14ac:dyDescent="0.3">
      <c r="A31" s="11"/>
      <c r="B31" s="12"/>
      <c r="C31" s="38">
        <v>4</v>
      </c>
      <c r="D31" s="118" t="s">
        <v>138</v>
      </c>
      <c r="E31" s="140">
        <v>47.9</v>
      </c>
      <c r="F31" s="18"/>
      <c r="G31" s="3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137" customFormat="1" ht="15.75" customHeight="1" x14ac:dyDescent="0.3">
      <c r="A32" s="11"/>
      <c r="B32" s="12"/>
      <c r="C32" s="38">
        <v>5</v>
      </c>
      <c r="D32" s="42" t="s">
        <v>135</v>
      </c>
      <c r="E32" s="35">
        <v>57.6</v>
      </c>
      <c r="F32" s="18"/>
      <c r="G32" s="3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137" customFormat="1" ht="15.75" customHeight="1" x14ac:dyDescent="0.3">
      <c r="A33" s="11"/>
      <c r="B33" s="12"/>
      <c r="C33" s="38"/>
      <c r="E33" s="242"/>
      <c r="F33" s="2"/>
      <c r="G33" s="3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137" customFormat="1" ht="15.75" customHeight="1" x14ac:dyDescent="0.3">
      <c r="A34" s="11"/>
      <c r="B34" s="12" t="s">
        <v>16</v>
      </c>
      <c r="C34" s="38">
        <v>1</v>
      </c>
      <c r="D34" s="113" t="s">
        <v>43</v>
      </c>
      <c r="E34" s="35">
        <v>33.28</v>
      </c>
      <c r="F34" s="2"/>
      <c r="G34" s="3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137" customFormat="1" ht="15.75" customHeight="1" x14ac:dyDescent="0.3">
      <c r="A35" s="11"/>
      <c r="B35" s="12"/>
      <c r="C35" s="38">
        <v>2</v>
      </c>
      <c r="D35" s="113" t="s">
        <v>134</v>
      </c>
      <c r="E35" s="35">
        <v>39.06</v>
      </c>
      <c r="F35" s="2"/>
      <c r="G35" s="3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137" customFormat="1" ht="15.75" customHeight="1" x14ac:dyDescent="0.3">
      <c r="A36" s="11"/>
      <c r="B36" s="12"/>
      <c r="C36" s="38">
        <v>3</v>
      </c>
      <c r="D36" s="113" t="s">
        <v>190</v>
      </c>
      <c r="E36" s="35">
        <v>43.1</v>
      </c>
      <c r="F36" s="2"/>
      <c r="G36" s="3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137" customFormat="1" ht="15.75" customHeight="1" x14ac:dyDescent="0.3">
      <c r="A37" s="11"/>
      <c r="B37" s="12"/>
      <c r="C37" s="38"/>
      <c r="D37" s="113"/>
      <c r="E37" s="35"/>
      <c r="F37" s="2"/>
      <c r="G37" s="3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137" customFormat="1" ht="15.75" customHeight="1" x14ac:dyDescent="0.3">
      <c r="B38" s="12" t="s">
        <v>7</v>
      </c>
      <c r="C38" s="38">
        <v>1</v>
      </c>
      <c r="D38" s="42" t="s">
        <v>128</v>
      </c>
      <c r="E38" s="35">
        <v>34.450000000000003</v>
      </c>
      <c r="F38" s="2"/>
      <c r="G38" s="3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137" customFormat="1" ht="15.75" customHeight="1" x14ac:dyDescent="0.25">
      <c r="A39" s="4"/>
      <c r="B39" s="5"/>
      <c r="C39" s="38">
        <v>2</v>
      </c>
      <c r="D39" s="42" t="s">
        <v>12</v>
      </c>
      <c r="E39" s="35">
        <v>36.299999999999997</v>
      </c>
      <c r="F39" s="2"/>
      <c r="G39" s="3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137" customFormat="1" ht="15.75" customHeight="1" x14ac:dyDescent="0.25">
      <c r="A40" s="4"/>
      <c r="B40" s="5"/>
      <c r="C40" s="38">
        <v>3</v>
      </c>
      <c r="D40" s="42" t="s">
        <v>111</v>
      </c>
      <c r="E40" s="35">
        <v>37.799999999999997</v>
      </c>
      <c r="F40" s="2"/>
      <c r="G40" s="3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137" customFormat="1" ht="15.75" customHeight="1" x14ac:dyDescent="0.25">
      <c r="A41" s="4"/>
      <c r="B41" s="5"/>
      <c r="C41" s="38">
        <v>4</v>
      </c>
      <c r="D41" s="42" t="s">
        <v>112</v>
      </c>
      <c r="E41" s="35">
        <v>43.5</v>
      </c>
      <c r="F41" s="2"/>
      <c r="G41" s="3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137" customFormat="1" ht="15.75" customHeight="1" x14ac:dyDescent="0.25">
      <c r="A42" s="4"/>
      <c r="B42" s="5"/>
      <c r="C42" s="38"/>
      <c r="D42" s="2"/>
      <c r="E42" s="35"/>
      <c r="F42" s="2"/>
      <c r="G42" s="3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s="137" customFormat="1" ht="15.75" customHeight="1" x14ac:dyDescent="0.3">
      <c r="A43" s="11"/>
      <c r="B43" s="12" t="s">
        <v>18</v>
      </c>
      <c r="C43" s="38">
        <v>1</v>
      </c>
      <c r="D43" s="42" t="s">
        <v>13</v>
      </c>
      <c r="E43" s="35">
        <v>30.69</v>
      </c>
      <c r="F43" s="2"/>
      <c r="G43" s="3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s="137" customFormat="1" ht="15.75" customHeight="1" x14ac:dyDescent="0.3">
      <c r="A44" s="11"/>
      <c r="B44" s="12"/>
      <c r="C44" s="38">
        <v>2</v>
      </c>
      <c r="D44" s="42" t="s">
        <v>110</v>
      </c>
      <c r="E44" s="35">
        <v>30.4</v>
      </c>
      <c r="F44" s="2"/>
      <c r="G44" s="3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s="137" customFormat="1" ht="15.75" customHeight="1" x14ac:dyDescent="0.3">
      <c r="A45" s="4"/>
      <c r="B45" s="12"/>
      <c r="C45" s="38">
        <v>3</v>
      </c>
      <c r="D45" s="42" t="s">
        <v>191</v>
      </c>
      <c r="E45" s="35">
        <v>30.9</v>
      </c>
      <c r="F45" s="2"/>
      <c r="G45" s="3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137" customFormat="1" ht="15.75" customHeight="1" x14ac:dyDescent="0.3">
      <c r="A46" s="4"/>
      <c r="B46" s="12"/>
      <c r="C46" s="38">
        <v>4</v>
      </c>
      <c r="D46" s="42" t="s">
        <v>14</v>
      </c>
      <c r="E46" s="35">
        <v>31.6</v>
      </c>
      <c r="F46" s="2"/>
      <c r="G46" s="3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s="137" customFormat="1" ht="15.75" customHeight="1" x14ac:dyDescent="0.3">
      <c r="A47" s="4"/>
      <c r="B47" s="12"/>
      <c r="C47" s="38">
        <v>5</v>
      </c>
      <c r="D47" s="42" t="s">
        <v>58</v>
      </c>
      <c r="E47" s="35">
        <v>32.6</v>
      </c>
      <c r="F47" s="2"/>
      <c r="G47" s="3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137" customFormat="1" ht="15.75" customHeight="1" x14ac:dyDescent="0.3">
      <c r="A48" s="4"/>
      <c r="B48" s="12"/>
      <c r="C48" s="38">
        <v>6</v>
      </c>
      <c r="D48" s="42" t="s">
        <v>107</v>
      </c>
      <c r="E48" s="35">
        <v>36.83</v>
      </c>
      <c r="F48" s="2"/>
      <c r="G48" s="3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137" customFormat="1" ht="15.75" customHeight="1" x14ac:dyDescent="0.3">
      <c r="A49" s="4"/>
      <c r="B49" s="12"/>
      <c r="C49" s="38">
        <v>7</v>
      </c>
      <c r="D49" s="42" t="s">
        <v>106</v>
      </c>
      <c r="E49" s="35">
        <v>36.99</v>
      </c>
      <c r="F49" s="2"/>
      <c r="G49" s="3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137" customFormat="1" ht="15.75" customHeight="1" x14ac:dyDescent="0.3">
      <c r="A50" s="4"/>
      <c r="B50" s="12"/>
      <c r="C50" s="38">
        <v>8</v>
      </c>
      <c r="D50" s="42" t="s">
        <v>192</v>
      </c>
      <c r="E50" s="35">
        <v>39.4</v>
      </c>
      <c r="F50" s="2"/>
      <c r="G50" s="3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7" customFormat="1" ht="15.75" customHeight="1" x14ac:dyDescent="0.3">
      <c r="A51" s="4"/>
      <c r="B51" s="12"/>
      <c r="C51" s="38"/>
      <c r="E51" s="242"/>
      <c r="F51" s="2"/>
      <c r="G51" s="3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137" customFormat="1" ht="15.75" customHeight="1" x14ac:dyDescent="0.3">
      <c r="A52" s="2"/>
      <c r="B52" s="12" t="s">
        <v>8</v>
      </c>
      <c r="C52" s="38">
        <v>1</v>
      </c>
      <c r="D52" s="42" t="s">
        <v>123</v>
      </c>
      <c r="E52" s="111">
        <v>30.87</v>
      </c>
      <c r="F52" s="2"/>
      <c r="G52" s="3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s="137" customFormat="1" ht="15.75" customHeight="1" x14ac:dyDescent="0.3">
      <c r="A53" s="2"/>
      <c r="B53" s="12"/>
      <c r="C53" s="38">
        <v>2</v>
      </c>
      <c r="D53" s="118" t="s">
        <v>193</v>
      </c>
      <c r="E53" s="140">
        <v>31.7</v>
      </c>
      <c r="F53" s="2"/>
      <c r="G53" s="3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7" customFormat="1" ht="15.75" customHeight="1" x14ac:dyDescent="0.3">
      <c r="A54" s="2"/>
      <c r="B54" s="12"/>
      <c r="C54" s="38">
        <v>3</v>
      </c>
      <c r="D54" s="42" t="s">
        <v>101</v>
      </c>
      <c r="E54" s="111">
        <v>32.28</v>
      </c>
      <c r="F54" s="2"/>
      <c r="G54" s="3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37" customFormat="1" ht="15.75" customHeight="1" x14ac:dyDescent="0.3">
      <c r="A55" s="2"/>
      <c r="B55" s="12"/>
      <c r="C55" s="38">
        <v>4</v>
      </c>
      <c r="D55" s="42" t="s">
        <v>124</v>
      </c>
      <c r="E55" s="111">
        <v>33.299999999999997</v>
      </c>
      <c r="F55" s="2"/>
      <c r="G55" s="3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s="137" customFormat="1" ht="15.75" customHeight="1" x14ac:dyDescent="0.3">
      <c r="A56" s="2"/>
      <c r="B56" s="12"/>
      <c r="C56" s="38">
        <v>5</v>
      </c>
      <c r="D56" s="118" t="s">
        <v>194</v>
      </c>
      <c r="E56" s="140">
        <v>36.4</v>
      </c>
      <c r="F56" s="2"/>
      <c r="G56" s="3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7" customFormat="1" ht="15.75" customHeight="1" x14ac:dyDescent="0.3">
      <c r="A57" s="2"/>
      <c r="B57" s="12"/>
      <c r="C57" s="38"/>
      <c r="D57" s="118"/>
      <c r="E57" s="140"/>
      <c r="F57" s="2"/>
      <c r="G57" s="3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7" customFormat="1" ht="15.75" customHeight="1" x14ac:dyDescent="0.3">
      <c r="A58" s="18"/>
      <c r="B58" s="12" t="s">
        <v>23</v>
      </c>
      <c r="C58" s="38">
        <v>1</v>
      </c>
      <c r="D58" s="42" t="s">
        <v>68</v>
      </c>
      <c r="E58" s="35">
        <v>30.94</v>
      </c>
      <c r="F58" s="2"/>
      <c r="G58" s="3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7" customFormat="1" ht="15.75" customHeight="1" x14ac:dyDescent="0.25">
      <c r="A59" s="18"/>
      <c r="B59" s="5"/>
      <c r="C59" s="38"/>
      <c r="D59" s="42"/>
      <c r="E59" s="35"/>
      <c r="F59" s="2"/>
      <c r="G59" s="3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37" customFormat="1" ht="15.75" customHeight="1" x14ac:dyDescent="0.25">
      <c r="A60" s="2"/>
      <c r="B60" s="10"/>
      <c r="C60" s="38"/>
      <c r="E60" s="240"/>
      <c r="F60" s="2"/>
      <c r="G60" s="3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s="137" customFormat="1" ht="15.75" customHeight="1" x14ac:dyDescent="0.25">
      <c r="A61" s="18" t="s">
        <v>20</v>
      </c>
      <c r="B61" s="10"/>
      <c r="C61" s="38"/>
      <c r="D61" s="2"/>
      <c r="E61" s="35"/>
      <c r="F61" s="2"/>
      <c r="G61" s="3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7" customFormat="1" ht="15.75" customHeight="1" x14ac:dyDescent="0.25">
      <c r="A62" s="22" t="s">
        <v>21</v>
      </c>
      <c r="B62" s="23"/>
      <c r="C62" s="18"/>
      <c r="D62" s="24"/>
      <c r="E62" s="35"/>
      <c r="F62" s="2"/>
      <c r="G62" s="3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10"/>
      <c r="C63" s="38"/>
      <c r="D63" s="2"/>
      <c r="E63" s="25"/>
      <c r="F63" s="2"/>
      <c r="G63" s="3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10"/>
      <c r="C64" s="38"/>
      <c r="D64" s="2"/>
      <c r="E64" s="25"/>
      <c r="F64" s="2"/>
      <c r="G64" s="3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10"/>
      <c r="C65" s="38"/>
      <c r="D65" s="2"/>
      <c r="E65" s="25"/>
      <c r="F65" s="2"/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10"/>
      <c r="C66" s="38"/>
      <c r="D66" s="2"/>
      <c r="E66" s="25"/>
      <c r="F66" s="2"/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10"/>
      <c r="C67" s="38"/>
      <c r="D67" s="2"/>
      <c r="E67" s="25"/>
      <c r="F67" s="2"/>
      <c r="G67" s="3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10"/>
      <c r="C68" s="38"/>
      <c r="D68" s="2"/>
      <c r="E68" s="25"/>
      <c r="F68" s="2"/>
      <c r="G68" s="3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10"/>
      <c r="C69" s="38"/>
      <c r="D69" s="2"/>
      <c r="E69" s="25"/>
      <c r="F69" s="2"/>
      <c r="G69" s="3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10"/>
      <c r="C70" s="38"/>
      <c r="D70" s="2"/>
      <c r="E70" s="25"/>
      <c r="F70" s="2"/>
      <c r="G70" s="3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10"/>
      <c r="C71" s="38"/>
      <c r="D71" s="2"/>
      <c r="E71" s="25"/>
      <c r="F71" s="2"/>
      <c r="G71" s="3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10"/>
      <c r="C72" s="38"/>
      <c r="D72" s="2"/>
      <c r="E72" s="25"/>
      <c r="F72" s="2"/>
      <c r="G72" s="3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10"/>
      <c r="C73" s="38"/>
      <c r="D73" s="2"/>
      <c r="E73" s="25"/>
      <c r="F73" s="2"/>
      <c r="G73" s="3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10"/>
      <c r="C74" s="38"/>
      <c r="D74" s="2"/>
      <c r="E74" s="25"/>
      <c r="F74" s="2"/>
      <c r="G74" s="3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10"/>
      <c r="C75" s="38"/>
      <c r="D75" s="2"/>
      <c r="E75" s="25"/>
      <c r="F75" s="2"/>
      <c r="G75" s="3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10"/>
      <c r="C76" s="38"/>
      <c r="D76" s="2"/>
      <c r="E76" s="25"/>
      <c r="F76" s="2"/>
      <c r="G76" s="3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10"/>
      <c r="C77" s="38"/>
      <c r="D77" s="2"/>
      <c r="E77" s="25"/>
      <c r="F77" s="2"/>
      <c r="G77" s="3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10"/>
      <c r="C78" s="38"/>
      <c r="D78" s="2"/>
      <c r="E78" s="25"/>
      <c r="F78" s="2"/>
      <c r="G78" s="3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10"/>
      <c r="C79" s="38"/>
      <c r="D79" s="2"/>
      <c r="E79" s="25"/>
      <c r="F79" s="2"/>
      <c r="G79" s="3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10"/>
      <c r="C80" s="38"/>
      <c r="D80" s="2"/>
      <c r="E80" s="25"/>
      <c r="F80" s="2"/>
      <c r="G80" s="3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10"/>
      <c r="C81" s="38"/>
      <c r="D81" s="2"/>
      <c r="E81" s="25"/>
      <c r="F81" s="2"/>
      <c r="G81" s="3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10"/>
      <c r="C82" s="38"/>
      <c r="D82" s="2"/>
      <c r="E82" s="25"/>
      <c r="F82" s="2"/>
      <c r="G82" s="3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10"/>
      <c r="C83" s="38"/>
      <c r="D83" s="2"/>
      <c r="E83" s="25"/>
      <c r="F83" s="2"/>
      <c r="G83" s="3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10"/>
      <c r="C84" s="38"/>
      <c r="D84" s="2"/>
      <c r="E84" s="25"/>
      <c r="F84" s="2"/>
      <c r="G84" s="3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10"/>
      <c r="C85" s="38"/>
      <c r="D85" s="2"/>
      <c r="E85" s="25"/>
      <c r="F85" s="2"/>
      <c r="G85" s="3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10"/>
      <c r="C86" s="38"/>
      <c r="D86" s="2"/>
      <c r="E86" s="25"/>
      <c r="F86" s="2"/>
      <c r="G86" s="3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10"/>
      <c r="C87" s="38"/>
      <c r="D87" s="2"/>
      <c r="E87" s="25"/>
      <c r="F87" s="2"/>
      <c r="G87" s="3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10"/>
      <c r="C88" s="38"/>
      <c r="D88" s="2"/>
      <c r="E88" s="25"/>
      <c r="F88" s="2"/>
      <c r="G88" s="3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10"/>
      <c r="C89" s="38"/>
      <c r="D89" s="2"/>
      <c r="E89" s="25"/>
      <c r="F89" s="2"/>
      <c r="G89" s="3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10"/>
      <c r="C90" s="38"/>
      <c r="D90" s="2"/>
      <c r="E90" s="25"/>
      <c r="F90" s="2"/>
      <c r="G90" s="3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10"/>
      <c r="C91" s="38"/>
      <c r="D91" s="2"/>
      <c r="E91" s="25"/>
      <c r="F91" s="2"/>
      <c r="G91" s="3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10"/>
      <c r="C92" s="38"/>
      <c r="D92" s="2"/>
      <c r="E92" s="25"/>
      <c r="F92" s="2"/>
      <c r="G92" s="3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10"/>
      <c r="C93" s="38"/>
      <c r="D93" s="2"/>
      <c r="E93" s="25"/>
      <c r="F93" s="2"/>
      <c r="G93" s="3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10"/>
      <c r="C94" s="38"/>
      <c r="D94" s="2"/>
      <c r="E94" s="25"/>
      <c r="F94" s="2"/>
      <c r="G94" s="3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10"/>
      <c r="C95" s="38"/>
      <c r="D95" s="2"/>
      <c r="E95" s="25"/>
      <c r="F95" s="2"/>
      <c r="G95" s="3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10"/>
      <c r="C96" s="38"/>
      <c r="D96" s="2"/>
      <c r="E96" s="25"/>
      <c r="F96" s="2"/>
      <c r="G96" s="3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10"/>
      <c r="C97" s="38"/>
      <c r="D97" s="2"/>
      <c r="E97" s="25"/>
      <c r="F97" s="2"/>
      <c r="G97" s="3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10"/>
      <c r="C98" s="38"/>
      <c r="D98" s="2"/>
      <c r="E98" s="25"/>
      <c r="F98" s="2"/>
      <c r="G98" s="3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10"/>
      <c r="C99" s="38"/>
      <c r="D99" s="2"/>
      <c r="E99" s="25"/>
      <c r="F99" s="2"/>
      <c r="G99" s="3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10"/>
      <c r="C100" s="38"/>
      <c r="D100" s="2"/>
      <c r="E100" s="25"/>
      <c r="F100" s="2"/>
      <c r="G100" s="3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10"/>
      <c r="C101" s="38"/>
      <c r="D101" s="2"/>
      <c r="E101" s="25"/>
      <c r="F101" s="2"/>
      <c r="G101" s="3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10"/>
      <c r="C102" s="38"/>
      <c r="D102" s="2"/>
      <c r="E102" s="25"/>
      <c r="F102" s="2"/>
      <c r="G102" s="3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10"/>
      <c r="C103" s="38"/>
      <c r="D103" s="2"/>
      <c r="E103" s="25"/>
      <c r="F103" s="2"/>
      <c r="G103" s="3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10"/>
      <c r="C104" s="38"/>
      <c r="D104" s="2"/>
      <c r="E104" s="25"/>
      <c r="F104" s="2"/>
      <c r="G104" s="3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10"/>
      <c r="C105" s="38"/>
      <c r="D105" s="2"/>
      <c r="E105" s="25"/>
      <c r="F105" s="2"/>
      <c r="G105" s="3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10"/>
      <c r="C106" s="38"/>
      <c r="D106" s="2"/>
      <c r="E106" s="25"/>
      <c r="F106" s="2"/>
      <c r="G106" s="3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10"/>
      <c r="C107" s="38"/>
      <c r="D107" s="2"/>
      <c r="E107" s="25"/>
      <c r="F107" s="2"/>
      <c r="G107" s="3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10"/>
      <c r="C108" s="38"/>
      <c r="D108" s="2"/>
      <c r="E108" s="25"/>
      <c r="F108" s="2"/>
      <c r="G108" s="3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10"/>
      <c r="C109" s="38"/>
      <c r="D109" s="2"/>
      <c r="E109" s="25"/>
      <c r="F109" s="2"/>
      <c r="G109" s="3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10"/>
      <c r="C110" s="38"/>
      <c r="D110" s="2"/>
      <c r="E110" s="25"/>
      <c r="F110" s="2"/>
      <c r="G110" s="3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10"/>
      <c r="C111" s="38"/>
      <c r="D111" s="2"/>
      <c r="E111" s="25"/>
      <c r="F111" s="2"/>
      <c r="G111" s="3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10"/>
      <c r="C112" s="38"/>
      <c r="D112" s="2"/>
      <c r="E112" s="25"/>
      <c r="F112" s="2"/>
      <c r="G112" s="3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10"/>
      <c r="C113" s="38"/>
      <c r="D113" s="2"/>
      <c r="E113" s="25"/>
      <c r="F113" s="2"/>
      <c r="G113" s="3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10"/>
      <c r="C114" s="38"/>
      <c r="D114" s="2"/>
      <c r="E114" s="25"/>
      <c r="F114" s="2"/>
      <c r="G114" s="3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10"/>
      <c r="C115" s="38"/>
      <c r="D115" s="2"/>
      <c r="E115" s="25"/>
      <c r="F115" s="2"/>
      <c r="G115" s="3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10"/>
      <c r="C116" s="38"/>
      <c r="D116" s="2"/>
      <c r="E116" s="25"/>
      <c r="F116" s="2"/>
      <c r="G116" s="3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10"/>
      <c r="C117" s="38"/>
      <c r="D117" s="2"/>
      <c r="E117" s="25"/>
      <c r="F117" s="2"/>
      <c r="G117" s="3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10"/>
      <c r="C118" s="38"/>
      <c r="D118" s="2"/>
      <c r="E118" s="25"/>
      <c r="F118" s="2"/>
      <c r="G118" s="3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10"/>
      <c r="C119" s="38"/>
      <c r="D119" s="2"/>
      <c r="E119" s="25"/>
      <c r="F119" s="2"/>
      <c r="G119" s="3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10"/>
      <c r="C120" s="38"/>
      <c r="D120" s="2"/>
      <c r="E120" s="25"/>
      <c r="F120" s="2"/>
      <c r="G120" s="3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10"/>
      <c r="C121" s="38"/>
      <c r="D121" s="2"/>
      <c r="E121" s="25"/>
      <c r="F121" s="2"/>
      <c r="G121" s="3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10"/>
      <c r="C122" s="38"/>
      <c r="D122" s="2"/>
      <c r="E122" s="25"/>
      <c r="F122" s="2"/>
      <c r="G122" s="3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10"/>
      <c r="C123" s="38"/>
      <c r="D123" s="2"/>
      <c r="E123" s="25"/>
      <c r="F123" s="2"/>
      <c r="G123" s="3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10"/>
      <c r="C124" s="38"/>
      <c r="D124" s="2"/>
      <c r="E124" s="25"/>
      <c r="F124" s="2"/>
      <c r="G124" s="3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10"/>
      <c r="C125" s="38"/>
      <c r="D125" s="2"/>
      <c r="E125" s="25"/>
      <c r="F125" s="2"/>
      <c r="G125" s="3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10"/>
      <c r="C126" s="38"/>
      <c r="D126" s="2"/>
      <c r="E126" s="25"/>
      <c r="F126" s="2"/>
      <c r="G126" s="3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10"/>
      <c r="C127" s="38"/>
      <c r="D127" s="2"/>
      <c r="E127" s="25"/>
      <c r="F127" s="2"/>
      <c r="G127" s="3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10"/>
      <c r="C128" s="38"/>
      <c r="D128" s="2"/>
      <c r="E128" s="25"/>
      <c r="F128" s="2"/>
      <c r="G128" s="3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10"/>
      <c r="C129" s="38"/>
      <c r="D129" s="2"/>
      <c r="E129" s="25"/>
      <c r="F129" s="2"/>
      <c r="G129" s="3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10"/>
      <c r="C130" s="38"/>
      <c r="D130" s="2"/>
      <c r="E130" s="25"/>
      <c r="F130" s="2"/>
      <c r="G130" s="3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10"/>
      <c r="C131" s="38"/>
      <c r="D131" s="2"/>
      <c r="E131" s="25"/>
      <c r="F131" s="2"/>
      <c r="G131" s="3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10"/>
      <c r="C132" s="38"/>
      <c r="D132" s="2"/>
      <c r="E132" s="25"/>
      <c r="F132" s="2"/>
      <c r="G132" s="3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10"/>
      <c r="C133" s="38"/>
      <c r="D133" s="2"/>
      <c r="E133" s="25"/>
      <c r="F133" s="2"/>
      <c r="G133" s="3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10"/>
      <c r="C134" s="38"/>
      <c r="D134" s="2"/>
      <c r="E134" s="25"/>
      <c r="F134" s="2"/>
      <c r="G134" s="3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10"/>
      <c r="C135" s="38"/>
      <c r="D135" s="2"/>
      <c r="E135" s="25"/>
      <c r="F135" s="2"/>
      <c r="G135" s="3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10"/>
      <c r="C136" s="38"/>
      <c r="D136" s="2"/>
      <c r="E136" s="25"/>
      <c r="F136" s="2"/>
      <c r="G136" s="3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10"/>
      <c r="C137" s="38"/>
      <c r="D137" s="2"/>
      <c r="E137" s="25"/>
      <c r="F137" s="2"/>
      <c r="G137" s="3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10"/>
      <c r="C138" s="38"/>
      <c r="D138" s="2"/>
      <c r="E138" s="25"/>
      <c r="F138" s="2"/>
      <c r="G138" s="3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10"/>
      <c r="C139" s="38"/>
      <c r="D139" s="2"/>
      <c r="E139" s="25"/>
      <c r="F139" s="2"/>
      <c r="G139" s="3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10"/>
      <c r="C140" s="38"/>
      <c r="D140" s="2"/>
      <c r="E140" s="25"/>
      <c r="F140" s="2"/>
      <c r="G140" s="3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10"/>
      <c r="C141" s="38"/>
      <c r="D141" s="2"/>
      <c r="E141" s="25"/>
      <c r="F141" s="2"/>
      <c r="G141" s="3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10"/>
      <c r="C142" s="38"/>
      <c r="D142" s="2"/>
      <c r="E142" s="25"/>
      <c r="F142" s="2"/>
      <c r="G142" s="3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10"/>
      <c r="C143" s="38"/>
      <c r="D143" s="2"/>
      <c r="E143" s="25"/>
      <c r="F143" s="2"/>
      <c r="G143" s="3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10"/>
      <c r="C144" s="38"/>
      <c r="D144" s="2"/>
      <c r="E144" s="25"/>
      <c r="F144" s="2"/>
      <c r="G144" s="3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10"/>
      <c r="C145" s="38"/>
      <c r="D145" s="2"/>
      <c r="E145" s="25"/>
      <c r="F145" s="2"/>
      <c r="G145" s="3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10"/>
      <c r="C146" s="38"/>
      <c r="D146" s="2"/>
      <c r="E146" s="25"/>
      <c r="F146" s="2"/>
      <c r="G146" s="3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10"/>
      <c r="C147" s="38"/>
      <c r="D147" s="2"/>
      <c r="E147" s="25"/>
      <c r="F147" s="2"/>
      <c r="G147" s="3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10"/>
      <c r="C148" s="38"/>
      <c r="D148" s="2"/>
      <c r="E148" s="25"/>
      <c r="F148" s="2"/>
      <c r="G148" s="3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10"/>
      <c r="C149" s="38"/>
      <c r="D149" s="2"/>
      <c r="E149" s="25"/>
      <c r="F149" s="2"/>
      <c r="G149" s="3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10"/>
      <c r="C150" s="38"/>
      <c r="D150" s="2"/>
      <c r="E150" s="25"/>
      <c r="F150" s="2"/>
      <c r="G150" s="3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10"/>
      <c r="C151" s="38"/>
      <c r="D151" s="2"/>
      <c r="E151" s="25"/>
      <c r="F151" s="2"/>
      <c r="G151" s="3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10"/>
      <c r="C152" s="38"/>
      <c r="D152" s="2"/>
      <c r="E152" s="25"/>
      <c r="F152" s="2"/>
      <c r="G152" s="3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10"/>
      <c r="C153" s="38"/>
      <c r="D153" s="2"/>
      <c r="E153" s="25"/>
      <c r="F153" s="2"/>
      <c r="G153" s="3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10"/>
      <c r="C154" s="38"/>
      <c r="D154" s="2"/>
      <c r="E154" s="25"/>
      <c r="F154" s="2"/>
      <c r="G154" s="3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10"/>
      <c r="C155" s="38"/>
      <c r="D155" s="2"/>
      <c r="E155" s="25"/>
      <c r="F155" s="2"/>
      <c r="G155" s="3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10"/>
      <c r="C156" s="38"/>
      <c r="D156" s="2"/>
      <c r="E156" s="25"/>
      <c r="F156" s="2"/>
      <c r="G156" s="3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10"/>
      <c r="C157" s="38"/>
      <c r="D157" s="2"/>
      <c r="E157" s="25"/>
      <c r="F157" s="2"/>
      <c r="G157" s="3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10"/>
      <c r="C158" s="38"/>
      <c r="D158" s="2"/>
      <c r="E158" s="25"/>
      <c r="F158" s="2"/>
      <c r="G158" s="3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10"/>
      <c r="C159" s="38"/>
      <c r="D159" s="2"/>
      <c r="E159" s="25"/>
      <c r="F159" s="2"/>
      <c r="G159" s="3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10"/>
      <c r="C160" s="38"/>
      <c r="D160" s="2"/>
      <c r="E160" s="25"/>
      <c r="F160" s="2"/>
      <c r="G160" s="3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10"/>
      <c r="C161" s="38"/>
      <c r="D161" s="2"/>
      <c r="E161" s="25"/>
      <c r="F161" s="2"/>
      <c r="G161" s="3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10"/>
      <c r="C162" s="38"/>
      <c r="D162" s="2"/>
      <c r="E162" s="25"/>
      <c r="F162" s="2"/>
      <c r="G162" s="3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10"/>
      <c r="C163" s="38"/>
      <c r="D163" s="2"/>
      <c r="E163" s="25"/>
      <c r="F163" s="2"/>
      <c r="G163" s="3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10"/>
      <c r="C164" s="38"/>
      <c r="D164" s="2"/>
      <c r="E164" s="25"/>
      <c r="F164" s="2"/>
      <c r="G164" s="3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10"/>
      <c r="C165" s="38"/>
      <c r="D165" s="2"/>
      <c r="E165" s="25"/>
      <c r="F165" s="2"/>
      <c r="G165" s="3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10"/>
      <c r="C166" s="38"/>
      <c r="D166" s="2"/>
      <c r="E166" s="25"/>
      <c r="F166" s="2"/>
      <c r="G166" s="3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10"/>
      <c r="C167" s="38"/>
      <c r="D167" s="2"/>
      <c r="E167" s="25"/>
      <c r="F167" s="2"/>
      <c r="G167" s="3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10"/>
      <c r="C168" s="38"/>
      <c r="D168" s="2"/>
      <c r="E168" s="25"/>
      <c r="F168" s="2"/>
      <c r="G168" s="3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10"/>
      <c r="C169" s="38"/>
      <c r="D169" s="2"/>
      <c r="E169" s="25"/>
      <c r="F169" s="2"/>
      <c r="G169" s="3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10"/>
      <c r="C170" s="38"/>
      <c r="D170" s="2"/>
      <c r="E170" s="25"/>
      <c r="F170" s="2"/>
      <c r="G170" s="3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10"/>
      <c r="C171" s="38"/>
      <c r="D171" s="2"/>
      <c r="E171" s="25"/>
      <c r="F171" s="2"/>
      <c r="G171" s="3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10"/>
      <c r="C172" s="38"/>
      <c r="D172" s="2"/>
      <c r="E172" s="25"/>
      <c r="F172" s="2"/>
      <c r="G172" s="3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10"/>
      <c r="C173" s="38"/>
      <c r="D173" s="2"/>
      <c r="E173" s="25"/>
      <c r="F173" s="2"/>
      <c r="G173" s="3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10"/>
      <c r="C174" s="38"/>
      <c r="D174" s="2"/>
      <c r="E174" s="25"/>
      <c r="F174" s="2"/>
      <c r="G174" s="3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10"/>
      <c r="C175" s="38"/>
      <c r="D175" s="2"/>
      <c r="E175" s="25"/>
      <c r="F175" s="2"/>
      <c r="G175" s="3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10"/>
      <c r="C176" s="38"/>
      <c r="D176" s="2"/>
      <c r="E176" s="25"/>
      <c r="F176" s="2"/>
      <c r="G176" s="3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10"/>
      <c r="C177" s="38"/>
      <c r="D177" s="2"/>
      <c r="E177" s="25"/>
      <c r="F177" s="2"/>
      <c r="G177" s="3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10"/>
      <c r="C178" s="38"/>
      <c r="D178" s="2"/>
      <c r="E178" s="25"/>
      <c r="F178" s="2"/>
      <c r="G178" s="3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10"/>
      <c r="C179" s="38"/>
      <c r="D179" s="2"/>
      <c r="E179" s="25"/>
      <c r="F179" s="2"/>
      <c r="G179" s="3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10"/>
      <c r="C180" s="38"/>
      <c r="D180" s="2"/>
      <c r="E180" s="25"/>
      <c r="F180" s="2"/>
      <c r="G180" s="3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10"/>
      <c r="C181" s="38"/>
      <c r="D181" s="2"/>
      <c r="E181" s="25"/>
      <c r="F181" s="2"/>
      <c r="G181" s="3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10"/>
      <c r="C182" s="38"/>
      <c r="D182" s="2"/>
      <c r="E182" s="25"/>
      <c r="F182" s="2"/>
      <c r="G182" s="3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10"/>
      <c r="C183" s="38"/>
      <c r="D183" s="2"/>
      <c r="E183" s="25"/>
      <c r="F183" s="2"/>
      <c r="G183" s="3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10"/>
      <c r="C184" s="38"/>
      <c r="D184" s="2"/>
      <c r="E184" s="25"/>
      <c r="F184" s="2"/>
      <c r="G184" s="3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10"/>
      <c r="C185" s="38"/>
      <c r="D185" s="2"/>
      <c r="E185" s="25"/>
      <c r="F185" s="2"/>
      <c r="G185" s="3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10"/>
      <c r="C186" s="38"/>
      <c r="D186" s="2"/>
      <c r="E186" s="25"/>
      <c r="F186" s="2"/>
      <c r="G186" s="3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10"/>
      <c r="C187" s="38"/>
      <c r="D187" s="2"/>
      <c r="E187" s="25"/>
      <c r="F187" s="2"/>
      <c r="G187" s="3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10"/>
      <c r="C188" s="38"/>
      <c r="D188" s="2"/>
      <c r="E188" s="25"/>
      <c r="F188" s="2"/>
      <c r="G188" s="3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10"/>
      <c r="C189" s="38"/>
      <c r="D189" s="2"/>
      <c r="E189" s="25"/>
      <c r="F189" s="2"/>
      <c r="G189" s="3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10"/>
      <c r="C190" s="38"/>
      <c r="D190" s="2"/>
      <c r="E190" s="25"/>
      <c r="F190" s="2"/>
      <c r="G190" s="3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10"/>
      <c r="C191" s="38"/>
      <c r="D191" s="2"/>
      <c r="E191" s="25"/>
      <c r="F191" s="2"/>
      <c r="G191" s="3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10"/>
      <c r="C192" s="38"/>
      <c r="D192" s="2"/>
      <c r="E192" s="25"/>
      <c r="F192" s="2"/>
      <c r="G192" s="3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10"/>
      <c r="C193" s="38"/>
      <c r="D193" s="2"/>
      <c r="E193" s="25"/>
      <c r="F193" s="2"/>
      <c r="G193" s="3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10"/>
      <c r="C194" s="38"/>
      <c r="D194" s="2"/>
      <c r="E194" s="25"/>
      <c r="F194" s="2"/>
      <c r="G194" s="3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10"/>
      <c r="C195" s="38"/>
      <c r="D195" s="2"/>
      <c r="E195" s="25"/>
      <c r="F195" s="2"/>
      <c r="G195" s="3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10"/>
      <c r="C196" s="38"/>
      <c r="D196" s="2"/>
      <c r="E196" s="25"/>
      <c r="F196" s="2"/>
      <c r="G196" s="3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10"/>
      <c r="C197" s="38"/>
      <c r="D197" s="2"/>
      <c r="E197" s="25"/>
      <c r="F197" s="2"/>
      <c r="G197" s="3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10"/>
      <c r="C198" s="38"/>
      <c r="D198" s="2"/>
      <c r="E198" s="25"/>
      <c r="F198" s="2"/>
      <c r="G198" s="3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10"/>
      <c r="C199" s="38"/>
      <c r="D199" s="2"/>
      <c r="E199" s="25"/>
      <c r="F199" s="2"/>
      <c r="G199" s="3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10"/>
      <c r="C200" s="38"/>
      <c r="D200" s="2"/>
      <c r="E200" s="25"/>
      <c r="F200" s="2"/>
      <c r="G200" s="3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10"/>
      <c r="C201" s="38"/>
      <c r="D201" s="2"/>
      <c r="E201" s="25"/>
      <c r="F201" s="2"/>
      <c r="G201" s="3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10"/>
      <c r="C202" s="38"/>
      <c r="D202" s="2"/>
      <c r="E202" s="25"/>
      <c r="F202" s="2"/>
      <c r="G202" s="3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10"/>
      <c r="C203" s="38"/>
      <c r="D203" s="2"/>
      <c r="E203" s="25"/>
      <c r="F203" s="2"/>
      <c r="G203" s="3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10"/>
      <c r="C204" s="38"/>
      <c r="D204" s="2"/>
      <c r="E204" s="25"/>
      <c r="F204" s="2"/>
      <c r="G204" s="3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10"/>
      <c r="C205" s="38"/>
      <c r="D205" s="2"/>
      <c r="E205" s="25"/>
      <c r="F205" s="2"/>
      <c r="G205" s="3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10"/>
      <c r="C206" s="38"/>
      <c r="D206" s="2"/>
      <c r="E206" s="25"/>
      <c r="F206" s="2"/>
      <c r="G206" s="3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10"/>
      <c r="C207" s="38"/>
      <c r="D207" s="2"/>
      <c r="E207" s="25"/>
      <c r="F207" s="2"/>
      <c r="G207" s="3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10"/>
      <c r="C208" s="38"/>
      <c r="D208" s="2"/>
      <c r="E208" s="25"/>
      <c r="F208" s="2"/>
      <c r="G208" s="3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10"/>
      <c r="C209" s="38"/>
      <c r="D209" s="2"/>
      <c r="E209" s="25"/>
      <c r="F209" s="2"/>
      <c r="G209" s="3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10"/>
      <c r="C210" s="38"/>
      <c r="D210" s="2"/>
      <c r="E210" s="25"/>
      <c r="F210" s="2"/>
      <c r="G210" s="3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10"/>
      <c r="C211" s="38"/>
      <c r="D211" s="2"/>
      <c r="E211" s="25"/>
      <c r="F211" s="2"/>
      <c r="G211" s="3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10"/>
      <c r="C212" s="38"/>
      <c r="D212" s="2"/>
      <c r="E212" s="25"/>
      <c r="F212" s="2"/>
      <c r="G212" s="3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10"/>
      <c r="C213" s="38"/>
      <c r="D213" s="2"/>
      <c r="E213" s="25"/>
      <c r="F213" s="2"/>
      <c r="G213" s="3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10"/>
      <c r="C214" s="38"/>
      <c r="D214" s="2"/>
      <c r="E214" s="25"/>
      <c r="F214" s="2"/>
      <c r="G214" s="3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10"/>
      <c r="C215" s="38"/>
      <c r="D215" s="2"/>
      <c r="E215" s="25"/>
      <c r="F215" s="2"/>
      <c r="G215" s="3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10"/>
      <c r="C216" s="38"/>
      <c r="D216" s="2"/>
      <c r="E216" s="25"/>
      <c r="F216" s="2"/>
      <c r="G216" s="3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10"/>
      <c r="C217" s="38"/>
      <c r="D217" s="2"/>
      <c r="E217" s="25"/>
      <c r="F217" s="2"/>
      <c r="G217" s="3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10"/>
      <c r="C218" s="38"/>
      <c r="D218" s="2"/>
      <c r="E218" s="25"/>
      <c r="F218" s="2"/>
      <c r="G218" s="3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10"/>
      <c r="C219" s="38"/>
      <c r="D219" s="2"/>
      <c r="E219" s="25"/>
      <c r="F219" s="2"/>
      <c r="G219" s="3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10"/>
      <c r="C220" s="38"/>
      <c r="D220" s="2"/>
      <c r="E220" s="25"/>
      <c r="F220" s="2"/>
      <c r="G220" s="3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10"/>
      <c r="C221" s="38"/>
      <c r="D221" s="2"/>
      <c r="E221" s="25"/>
      <c r="F221" s="2"/>
      <c r="G221" s="3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10"/>
      <c r="C222" s="38"/>
      <c r="D222" s="2"/>
      <c r="E222" s="25"/>
      <c r="F222" s="2"/>
      <c r="G222" s="3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10"/>
      <c r="C223" s="38"/>
      <c r="D223" s="2"/>
      <c r="E223" s="25"/>
      <c r="F223" s="2"/>
      <c r="G223" s="3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10"/>
      <c r="C224" s="38"/>
      <c r="D224" s="2"/>
      <c r="E224" s="25"/>
      <c r="F224" s="2"/>
      <c r="G224" s="3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10"/>
      <c r="C225" s="38"/>
      <c r="D225" s="2"/>
      <c r="E225" s="25"/>
      <c r="F225" s="2"/>
      <c r="G225" s="3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10"/>
      <c r="C226" s="38"/>
      <c r="D226" s="2"/>
      <c r="E226" s="25"/>
      <c r="F226" s="2"/>
      <c r="G226" s="3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10"/>
      <c r="C227" s="38"/>
      <c r="D227" s="2"/>
      <c r="E227" s="25"/>
      <c r="F227" s="2"/>
      <c r="G227" s="3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10"/>
      <c r="C228" s="38"/>
      <c r="D228" s="2"/>
      <c r="E228" s="25"/>
      <c r="F228" s="2"/>
      <c r="G228" s="3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10"/>
      <c r="C229" s="38"/>
      <c r="D229" s="2"/>
      <c r="E229" s="25"/>
      <c r="F229" s="2"/>
      <c r="G229" s="3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10"/>
      <c r="C230" s="38"/>
      <c r="D230" s="2"/>
      <c r="E230" s="25"/>
      <c r="F230" s="2"/>
      <c r="G230" s="3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10"/>
      <c r="C231" s="38"/>
      <c r="D231" s="2"/>
      <c r="E231" s="25"/>
      <c r="F231" s="2"/>
      <c r="G231" s="3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10"/>
      <c r="C232" s="38"/>
      <c r="D232" s="2"/>
      <c r="E232" s="25"/>
      <c r="F232" s="2"/>
      <c r="G232" s="3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10"/>
      <c r="C233" s="38"/>
      <c r="D233" s="2"/>
      <c r="E233" s="25"/>
      <c r="F233" s="2"/>
      <c r="G233" s="3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10"/>
      <c r="C234" s="38"/>
      <c r="D234" s="2"/>
      <c r="E234" s="25"/>
      <c r="F234" s="2"/>
      <c r="G234" s="3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10"/>
      <c r="C235" s="38"/>
      <c r="D235" s="2"/>
      <c r="E235" s="25"/>
      <c r="F235" s="2"/>
      <c r="G235" s="3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10"/>
      <c r="C236" s="38"/>
      <c r="D236" s="2"/>
      <c r="E236" s="25"/>
      <c r="F236" s="2"/>
      <c r="G236" s="3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10"/>
      <c r="C237" s="38"/>
      <c r="D237" s="2"/>
      <c r="E237" s="25"/>
      <c r="F237" s="2"/>
      <c r="G237" s="3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10"/>
      <c r="C238" s="38"/>
      <c r="D238" s="2"/>
      <c r="E238" s="25"/>
      <c r="F238" s="2"/>
      <c r="G238" s="3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10"/>
      <c r="C239" s="38"/>
      <c r="D239" s="2"/>
      <c r="E239" s="25"/>
      <c r="F239" s="2"/>
      <c r="G239" s="3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10"/>
      <c r="C240" s="38"/>
      <c r="D240" s="2"/>
      <c r="E240" s="25"/>
      <c r="F240" s="2"/>
      <c r="G240" s="3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10"/>
      <c r="C241" s="38"/>
      <c r="D241" s="2"/>
      <c r="E241" s="25"/>
      <c r="F241" s="2"/>
      <c r="G241" s="3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10"/>
      <c r="C242" s="38"/>
      <c r="D242" s="2"/>
      <c r="E242" s="25"/>
      <c r="F242" s="2"/>
      <c r="G242" s="3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10"/>
      <c r="C243" s="38"/>
      <c r="D243" s="2"/>
      <c r="E243" s="25"/>
      <c r="F243" s="2"/>
      <c r="G243" s="3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10"/>
      <c r="C244" s="38"/>
      <c r="D244" s="2"/>
      <c r="E244" s="25"/>
      <c r="F244" s="2"/>
      <c r="G244" s="3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10"/>
      <c r="C245" s="38"/>
      <c r="D245" s="2"/>
      <c r="E245" s="25"/>
      <c r="F245" s="2"/>
      <c r="G245" s="3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10"/>
      <c r="C246" s="38"/>
      <c r="D246" s="2"/>
      <c r="E246" s="25"/>
      <c r="F246" s="2"/>
      <c r="G246" s="3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10"/>
      <c r="C247" s="38"/>
      <c r="D247" s="2"/>
      <c r="E247" s="25"/>
      <c r="F247" s="2"/>
      <c r="G247" s="3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10"/>
      <c r="C248" s="38"/>
      <c r="D248" s="2"/>
      <c r="E248" s="25"/>
      <c r="F248" s="2"/>
      <c r="G248" s="3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10"/>
      <c r="C249" s="38"/>
      <c r="D249" s="2"/>
      <c r="E249" s="25"/>
      <c r="F249" s="2"/>
      <c r="G249" s="3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10"/>
      <c r="C250" s="38"/>
      <c r="D250" s="2"/>
      <c r="E250" s="25"/>
      <c r="F250" s="2"/>
      <c r="G250" s="3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10"/>
      <c r="C251" s="38"/>
      <c r="D251" s="2"/>
      <c r="E251" s="25"/>
      <c r="F251" s="2"/>
      <c r="G251" s="3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10"/>
      <c r="C252" s="38"/>
      <c r="D252" s="2"/>
      <c r="E252" s="25"/>
      <c r="F252" s="2"/>
      <c r="G252" s="3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10"/>
      <c r="C253" s="38"/>
      <c r="D253" s="2"/>
      <c r="E253" s="25"/>
      <c r="F253" s="2"/>
      <c r="G253" s="3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10"/>
      <c r="C254" s="38"/>
      <c r="D254" s="2"/>
      <c r="E254" s="25"/>
      <c r="F254" s="2"/>
      <c r="G254" s="3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10"/>
      <c r="C255" s="38"/>
      <c r="D255" s="2"/>
      <c r="E255" s="25"/>
      <c r="F255" s="2"/>
      <c r="G255" s="3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10"/>
      <c r="C256" s="38"/>
      <c r="D256" s="2"/>
      <c r="E256" s="25"/>
      <c r="F256" s="2"/>
      <c r="G256" s="3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10"/>
      <c r="C257" s="38"/>
      <c r="D257" s="2"/>
      <c r="E257" s="25"/>
      <c r="F257" s="2"/>
      <c r="G257" s="3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10"/>
      <c r="C258" s="38"/>
      <c r="D258" s="2"/>
      <c r="E258" s="25"/>
      <c r="F258" s="2"/>
      <c r="G258" s="3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10"/>
      <c r="C259" s="38"/>
      <c r="D259" s="2"/>
      <c r="E259" s="25"/>
      <c r="F259" s="2"/>
      <c r="G259" s="3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10"/>
      <c r="C260" s="38"/>
      <c r="D260" s="2"/>
      <c r="E260" s="25"/>
      <c r="F260" s="2"/>
      <c r="G260" s="3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10"/>
      <c r="C261" s="38"/>
      <c r="D261" s="2"/>
      <c r="E261" s="25"/>
      <c r="F261" s="2"/>
      <c r="G261" s="3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10"/>
      <c r="C262" s="38"/>
      <c r="D262" s="2"/>
      <c r="E262" s="25"/>
      <c r="F262" s="2"/>
      <c r="G262" s="3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10"/>
      <c r="C263" s="38"/>
      <c r="D263" s="2"/>
      <c r="E263" s="25"/>
      <c r="F263" s="2"/>
      <c r="G263" s="3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10"/>
      <c r="C264" s="38"/>
      <c r="D264" s="2"/>
      <c r="E264" s="25"/>
      <c r="F264" s="2"/>
      <c r="G264" s="3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10"/>
      <c r="C265" s="38"/>
      <c r="D265" s="2"/>
      <c r="E265" s="25"/>
      <c r="F265" s="2"/>
      <c r="G265" s="3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10"/>
      <c r="C266" s="38"/>
      <c r="D266" s="2"/>
      <c r="E266" s="25"/>
      <c r="F266" s="2"/>
      <c r="G266" s="3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10"/>
      <c r="C267" s="38"/>
      <c r="D267" s="2"/>
      <c r="E267" s="25"/>
      <c r="F267" s="2"/>
      <c r="G267" s="3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10"/>
      <c r="C268" s="38"/>
      <c r="D268" s="2"/>
      <c r="E268" s="25"/>
      <c r="F268" s="2"/>
      <c r="G268" s="3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10"/>
      <c r="C269" s="38"/>
      <c r="D269" s="2"/>
      <c r="E269" s="25"/>
      <c r="F269" s="2"/>
      <c r="G269" s="3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10"/>
      <c r="C270" s="38"/>
      <c r="D270" s="2"/>
      <c r="E270" s="25"/>
      <c r="F270" s="2"/>
      <c r="G270" s="3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10"/>
      <c r="C271" s="38"/>
      <c r="D271" s="2"/>
      <c r="E271" s="25"/>
      <c r="F271" s="2"/>
      <c r="G271" s="3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10"/>
      <c r="C272" s="38"/>
      <c r="D272" s="2"/>
      <c r="E272" s="25"/>
      <c r="F272" s="2"/>
      <c r="G272" s="3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10"/>
      <c r="C273" s="38"/>
      <c r="D273" s="2"/>
      <c r="E273" s="25"/>
      <c r="F273" s="2"/>
      <c r="G273" s="3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10"/>
      <c r="C274" s="38"/>
      <c r="D274" s="2"/>
      <c r="E274" s="25"/>
      <c r="F274" s="2"/>
      <c r="G274" s="3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10"/>
      <c r="C275" s="38"/>
      <c r="D275" s="2"/>
      <c r="E275" s="25"/>
      <c r="F275" s="2"/>
      <c r="G275" s="3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10"/>
      <c r="C276" s="38"/>
      <c r="D276" s="2"/>
      <c r="E276" s="25"/>
      <c r="F276" s="2"/>
      <c r="G276" s="3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10"/>
      <c r="C277" s="38"/>
      <c r="D277" s="2"/>
      <c r="E277" s="25"/>
      <c r="F277" s="2"/>
      <c r="G277" s="3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10"/>
      <c r="C278" s="38"/>
      <c r="D278" s="2"/>
      <c r="E278" s="25"/>
      <c r="F278" s="2"/>
      <c r="G278" s="3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10"/>
      <c r="C279" s="38"/>
      <c r="D279" s="2"/>
      <c r="E279" s="25"/>
      <c r="F279" s="2"/>
      <c r="G279" s="3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10"/>
      <c r="C280" s="38"/>
      <c r="D280" s="2"/>
      <c r="E280" s="25"/>
      <c r="F280" s="2"/>
      <c r="G280" s="3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10"/>
      <c r="C281" s="38"/>
      <c r="D281" s="2"/>
      <c r="E281" s="25"/>
      <c r="F281" s="2"/>
      <c r="G281" s="3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10"/>
      <c r="C282" s="38"/>
      <c r="D282" s="2"/>
      <c r="E282" s="25"/>
      <c r="F282" s="2"/>
      <c r="G282" s="3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10"/>
      <c r="C283" s="38"/>
      <c r="D283" s="2"/>
      <c r="E283" s="25"/>
      <c r="F283" s="2"/>
      <c r="G283" s="3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10"/>
      <c r="C284" s="38"/>
      <c r="D284" s="2"/>
      <c r="E284" s="25"/>
      <c r="F284" s="2"/>
      <c r="G284" s="3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10"/>
      <c r="C285" s="38"/>
      <c r="D285" s="2"/>
      <c r="E285" s="25"/>
      <c r="F285" s="2"/>
      <c r="G285" s="3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10"/>
      <c r="C286" s="38"/>
      <c r="D286" s="2"/>
      <c r="E286" s="25"/>
      <c r="F286" s="2"/>
      <c r="G286" s="3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10"/>
      <c r="C287" s="38"/>
      <c r="D287" s="2"/>
      <c r="E287" s="25"/>
      <c r="F287" s="2"/>
      <c r="G287" s="3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10"/>
      <c r="C288" s="38"/>
      <c r="D288" s="2"/>
      <c r="E288" s="25"/>
      <c r="F288" s="2"/>
      <c r="G288" s="3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10"/>
      <c r="C289" s="38"/>
      <c r="D289" s="2"/>
      <c r="E289" s="25"/>
      <c r="F289" s="2"/>
      <c r="G289" s="3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10"/>
      <c r="C290" s="38"/>
      <c r="D290" s="2"/>
      <c r="E290" s="25"/>
      <c r="F290" s="2"/>
      <c r="G290" s="3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10"/>
      <c r="C291" s="38"/>
      <c r="D291" s="2"/>
      <c r="E291" s="25"/>
      <c r="F291" s="2"/>
      <c r="G291" s="3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10"/>
      <c r="C292" s="38"/>
      <c r="D292" s="2"/>
      <c r="E292" s="25"/>
      <c r="F292" s="2"/>
      <c r="G292" s="3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10"/>
      <c r="C293" s="38"/>
      <c r="D293" s="2"/>
      <c r="E293" s="25"/>
      <c r="F293" s="2"/>
      <c r="G293" s="3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10"/>
      <c r="C294" s="38"/>
      <c r="D294" s="2"/>
      <c r="E294" s="25"/>
      <c r="F294" s="2"/>
      <c r="G294" s="3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10"/>
      <c r="C295" s="38"/>
      <c r="D295" s="2"/>
      <c r="E295" s="25"/>
      <c r="F295" s="2"/>
      <c r="G295" s="3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10"/>
      <c r="C296" s="38"/>
      <c r="D296" s="2"/>
      <c r="E296" s="25"/>
      <c r="F296" s="2"/>
      <c r="G296" s="3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10"/>
      <c r="C297" s="38"/>
      <c r="D297" s="2"/>
      <c r="E297" s="25"/>
      <c r="F297" s="2"/>
      <c r="G297" s="3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10"/>
      <c r="C298" s="38"/>
      <c r="D298" s="2"/>
      <c r="E298" s="25"/>
      <c r="F298" s="2"/>
      <c r="G298" s="3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10"/>
      <c r="C299" s="38"/>
      <c r="D299" s="2"/>
      <c r="E299" s="25"/>
      <c r="F299" s="2"/>
      <c r="G299" s="3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10"/>
      <c r="C300" s="38"/>
      <c r="D300" s="2"/>
      <c r="E300" s="25"/>
      <c r="F300" s="2"/>
      <c r="G300" s="3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10"/>
      <c r="C301" s="38"/>
      <c r="D301" s="2"/>
      <c r="E301" s="25"/>
      <c r="F301" s="2"/>
      <c r="G301" s="3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10"/>
      <c r="C302" s="38"/>
      <c r="D302" s="2"/>
      <c r="E302" s="25"/>
      <c r="F302" s="2"/>
      <c r="G302" s="3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10"/>
      <c r="C303" s="38"/>
      <c r="D303" s="2"/>
      <c r="E303" s="25"/>
      <c r="F303" s="2"/>
      <c r="G303" s="3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10"/>
      <c r="C304" s="38"/>
      <c r="D304" s="2"/>
      <c r="E304" s="25"/>
      <c r="F304" s="2"/>
      <c r="G304" s="3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10"/>
      <c r="C305" s="38"/>
      <c r="D305" s="2"/>
      <c r="E305" s="25"/>
      <c r="F305" s="2"/>
      <c r="G305" s="3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10"/>
      <c r="C306" s="38"/>
      <c r="D306" s="2"/>
      <c r="E306" s="25"/>
      <c r="F306" s="2"/>
      <c r="G306" s="3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10"/>
      <c r="C307" s="38"/>
      <c r="D307" s="2"/>
      <c r="E307" s="25"/>
      <c r="F307" s="2"/>
      <c r="G307" s="3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10"/>
      <c r="C308" s="38"/>
      <c r="D308" s="2"/>
      <c r="E308" s="25"/>
      <c r="F308" s="2"/>
      <c r="G308" s="3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10"/>
      <c r="C309" s="38"/>
      <c r="D309" s="2"/>
      <c r="E309" s="25"/>
      <c r="F309" s="2"/>
      <c r="G309" s="3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10"/>
      <c r="C310" s="38"/>
      <c r="D310" s="2"/>
      <c r="E310" s="25"/>
      <c r="F310" s="2"/>
      <c r="G310" s="3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10"/>
      <c r="C311" s="38"/>
      <c r="D311" s="2"/>
      <c r="E311" s="25"/>
      <c r="F311" s="2"/>
      <c r="G311" s="3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10"/>
      <c r="C312" s="38"/>
      <c r="D312" s="2"/>
      <c r="E312" s="25"/>
      <c r="F312" s="2"/>
      <c r="G312" s="3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10"/>
      <c r="C313" s="38"/>
      <c r="D313" s="2"/>
      <c r="E313" s="25"/>
      <c r="F313" s="2"/>
      <c r="G313" s="3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10"/>
      <c r="C314" s="38"/>
      <c r="D314" s="2"/>
      <c r="E314" s="25"/>
      <c r="F314" s="2"/>
      <c r="G314" s="3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10"/>
      <c r="C315" s="38"/>
      <c r="D315" s="2"/>
      <c r="E315" s="25"/>
      <c r="F315" s="2"/>
      <c r="G315" s="3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10"/>
      <c r="C316" s="38"/>
      <c r="D316" s="2"/>
      <c r="E316" s="25"/>
      <c r="F316" s="2"/>
      <c r="G316" s="3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10"/>
      <c r="C317" s="38"/>
      <c r="D317" s="2"/>
      <c r="E317" s="25"/>
      <c r="F317" s="2"/>
      <c r="G317" s="3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10"/>
      <c r="C318" s="38"/>
      <c r="D318" s="2"/>
      <c r="E318" s="25"/>
      <c r="F318" s="2"/>
      <c r="G318" s="3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10"/>
      <c r="C319" s="38"/>
      <c r="D319" s="2"/>
      <c r="E319" s="25"/>
      <c r="F319" s="2"/>
      <c r="G319" s="3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10"/>
      <c r="C320" s="38"/>
      <c r="D320" s="2"/>
      <c r="E320" s="25"/>
      <c r="F320" s="2"/>
      <c r="G320" s="3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10"/>
      <c r="C321" s="38"/>
      <c r="D321" s="2"/>
      <c r="E321" s="25"/>
      <c r="F321" s="2"/>
      <c r="G321" s="3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10"/>
      <c r="C322" s="38"/>
      <c r="D322" s="2"/>
      <c r="E322" s="25"/>
      <c r="F322" s="2"/>
      <c r="G322" s="3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10"/>
      <c r="C323" s="38"/>
      <c r="D323" s="2"/>
      <c r="E323" s="25"/>
      <c r="F323" s="2"/>
      <c r="G323" s="3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10"/>
      <c r="C324" s="38"/>
      <c r="D324" s="2"/>
      <c r="E324" s="25"/>
      <c r="F324" s="2"/>
      <c r="G324" s="3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10"/>
      <c r="C325" s="38"/>
      <c r="D325" s="2"/>
      <c r="E325" s="25"/>
      <c r="F325" s="2"/>
      <c r="G325" s="3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10"/>
      <c r="C326" s="38"/>
      <c r="D326" s="2"/>
      <c r="E326" s="25"/>
      <c r="F326" s="2"/>
      <c r="G326" s="3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10"/>
      <c r="C327" s="38"/>
      <c r="D327" s="2"/>
      <c r="E327" s="25"/>
      <c r="F327" s="2"/>
      <c r="G327" s="3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10"/>
      <c r="C328" s="38"/>
      <c r="D328" s="2"/>
      <c r="E328" s="25"/>
      <c r="F328" s="2"/>
      <c r="G328" s="3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10"/>
      <c r="C329" s="38"/>
      <c r="D329" s="2"/>
      <c r="E329" s="25"/>
      <c r="F329" s="2"/>
      <c r="G329" s="3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10"/>
      <c r="C330" s="38"/>
      <c r="D330" s="2"/>
      <c r="E330" s="25"/>
      <c r="F330" s="2"/>
      <c r="G330" s="3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10"/>
      <c r="C331" s="38"/>
      <c r="D331" s="2"/>
      <c r="E331" s="25"/>
      <c r="F331" s="2"/>
      <c r="G331" s="3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10"/>
      <c r="C332" s="38"/>
      <c r="D332" s="2"/>
      <c r="E332" s="25"/>
      <c r="F332" s="2"/>
      <c r="G332" s="3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10"/>
      <c r="C333" s="38"/>
      <c r="D333" s="2"/>
      <c r="E333" s="25"/>
      <c r="F333" s="2"/>
      <c r="G333" s="3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10"/>
      <c r="C334" s="38"/>
      <c r="D334" s="2"/>
      <c r="E334" s="25"/>
      <c r="F334" s="2"/>
      <c r="G334" s="3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10"/>
      <c r="C335" s="38"/>
      <c r="D335" s="2"/>
      <c r="E335" s="25"/>
      <c r="F335" s="2"/>
      <c r="G335" s="3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10"/>
      <c r="C336" s="38"/>
      <c r="D336" s="2"/>
      <c r="E336" s="25"/>
      <c r="F336" s="2"/>
      <c r="G336" s="3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10"/>
      <c r="C337" s="38"/>
      <c r="D337" s="2"/>
      <c r="E337" s="25"/>
      <c r="F337" s="2"/>
      <c r="G337" s="3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10"/>
      <c r="C338" s="38"/>
      <c r="D338" s="2"/>
      <c r="E338" s="25"/>
      <c r="F338" s="2"/>
      <c r="G338" s="3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10"/>
      <c r="C339" s="38"/>
      <c r="D339" s="2"/>
      <c r="E339" s="25"/>
      <c r="F339" s="2"/>
      <c r="G339" s="3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10"/>
      <c r="C340" s="38"/>
      <c r="D340" s="2"/>
      <c r="E340" s="25"/>
      <c r="F340" s="2"/>
      <c r="G340" s="3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10"/>
      <c r="C341" s="38"/>
      <c r="D341" s="2"/>
      <c r="E341" s="25"/>
      <c r="F341" s="2"/>
      <c r="G341" s="3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10"/>
      <c r="C342" s="38"/>
      <c r="D342" s="2"/>
      <c r="E342" s="25"/>
      <c r="F342" s="2"/>
      <c r="G342" s="3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10"/>
      <c r="C343" s="38"/>
      <c r="D343" s="2"/>
      <c r="E343" s="25"/>
      <c r="F343" s="2"/>
      <c r="G343" s="3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10"/>
      <c r="C344" s="38"/>
      <c r="D344" s="2"/>
      <c r="E344" s="25"/>
      <c r="F344" s="2"/>
      <c r="G344" s="3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10"/>
      <c r="C345" s="38"/>
      <c r="D345" s="2"/>
      <c r="E345" s="25"/>
      <c r="F345" s="2"/>
      <c r="G345" s="3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10"/>
      <c r="C346" s="38"/>
      <c r="D346" s="2"/>
      <c r="E346" s="25"/>
      <c r="F346" s="2"/>
      <c r="G346" s="3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10"/>
      <c r="C347" s="38"/>
      <c r="D347" s="2"/>
      <c r="E347" s="25"/>
      <c r="F347" s="2"/>
      <c r="G347" s="3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10"/>
      <c r="C348" s="38"/>
      <c r="D348" s="2"/>
      <c r="E348" s="25"/>
      <c r="F348" s="2"/>
      <c r="G348" s="3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10"/>
      <c r="C349" s="38"/>
      <c r="D349" s="2"/>
      <c r="E349" s="25"/>
      <c r="F349" s="2"/>
      <c r="G349" s="3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10"/>
      <c r="C350" s="38"/>
      <c r="D350" s="2"/>
      <c r="E350" s="25"/>
      <c r="F350" s="2"/>
      <c r="G350" s="3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10"/>
      <c r="C351" s="38"/>
      <c r="D351" s="2"/>
      <c r="E351" s="25"/>
      <c r="F351" s="2"/>
      <c r="G351" s="3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10"/>
      <c r="C352" s="38"/>
      <c r="D352" s="2"/>
      <c r="E352" s="25"/>
      <c r="F352" s="2"/>
      <c r="G352" s="3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10"/>
      <c r="C353" s="38"/>
      <c r="D353" s="2"/>
      <c r="E353" s="25"/>
      <c r="F353" s="2"/>
      <c r="G353" s="3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10"/>
      <c r="C354" s="38"/>
      <c r="D354" s="2"/>
      <c r="E354" s="25"/>
      <c r="F354" s="2"/>
      <c r="G354" s="3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10"/>
      <c r="C355" s="38"/>
      <c r="D355" s="2"/>
      <c r="E355" s="25"/>
      <c r="F355" s="2"/>
      <c r="G355" s="3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10"/>
      <c r="C356" s="38"/>
      <c r="D356" s="2"/>
      <c r="E356" s="25"/>
      <c r="F356" s="2"/>
      <c r="G356" s="3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10"/>
      <c r="C357" s="38"/>
      <c r="D357" s="2"/>
      <c r="E357" s="25"/>
      <c r="F357" s="2"/>
      <c r="G357" s="3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10"/>
      <c r="C358" s="38"/>
      <c r="D358" s="2"/>
      <c r="E358" s="25"/>
      <c r="F358" s="2"/>
      <c r="G358" s="3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10"/>
      <c r="C359" s="38"/>
      <c r="D359" s="2"/>
      <c r="E359" s="25"/>
      <c r="F359" s="2"/>
      <c r="G359" s="3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10"/>
      <c r="C360" s="38"/>
      <c r="D360" s="2"/>
      <c r="E360" s="25"/>
      <c r="F360" s="2"/>
      <c r="G360" s="3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10"/>
      <c r="C361" s="38"/>
      <c r="D361" s="2"/>
      <c r="E361" s="25"/>
      <c r="F361" s="2"/>
      <c r="G361" s="3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10"/>
      <c r="C362" s="38"/>
      <c r="D362" s="2"/>
      <c r="E362" s="25"/>
      <c r="F362" s="2"/>
      <c r="G362" s="3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10"/>
      <c r="C363" s="38"/>
      <c r="D363" s="2"/>
      <c r="E363" s="25"/>
      <c r="F363" s="2"/>
      <c r="G363" s="3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10"/>
      <c r="C364" s="38"/>
      <c r="D364" s="2"/>
      <c r="E364" s="25"/>
      <c r="F364" s="2"/>
      <c r="G364" s="3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10"/>
      <c r="C365" s="38"/>
      <c r="D365" s="2"/>
      <c r="E365" s="25"/>
      <c r="F365" s="2"/>
      <c r="G365" s="3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10"/>
      <c r="C366" s="38"/>
      <c r="D366" s="2"/>
      <c r="E366" s="25"/>
      <c r="F366" s="2"/>
      <c r="G366" s="3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10"/>
      <c r="C367" s="38"/>
      <c r="D367" s="2"/>
      <c r="E367" s="25"/>
      <c r="F367" s="2"/>
      <c r="G367" s="3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10"/>
      <c r="C368" s="38"/>
      <c r="D368" s="2"/>
      <c r="E368" s="25"/>
      <c r="F368" s="2"/>
      <c r="G368" s="3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10"/>
      <c r="C369" s="38"/>
      <c r="D369" s="2"/>
      <c r="E369" s="25"/>
      <c r="F369" s="2"/>
      <c r="G369" s="3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10"/>
      <c r="C370" s="38"/>
      <c r="D370" s="2"/>
      <c r="E370" s="25"/>
      <c r="F370" s="2"/>
      <c r="G370" s="3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10"/>
      <c r="C371" s="38"/>
      <c r="D371" s="2"/>
      <c r="E371" s="25"/>
      <c r="F371" s="2"/>
      <c r="G371" s="3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10"/>
      <c r="C372" s="38"/>
      <c r="D372" s="2"/>
      <c r="E372" s="25"/>
      <c r="F372" s="2"/>
      <c r="G372" s="3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10"/>
      <c r="C373" s="38"/>
      <c r="D373" s="2"/>
      <c r="E373" s="25"/>
      <c r="F373" s="2"/>
      <c r="G373" s="3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10"/>
      <c r="C374" s="38"/>
      <c r="D374" s="2"/>
      <c r="E374" s="25"/>
      <c r="F374" s="2"/>
      <c r="G374" s="3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10"/>
      <c r="C375" s="38"/>
      <c r="D375" s="2"/>
      <c r="E375" s="25"/>
      <c r="F375" s="2"/>
      <c r="G375" s="3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10"/>
      <c r="C376" s="38"/>
      <c r="D376" s="2"/>
      <c r="E376" s="25"/>
      <c r="F376" s="2"/>
      <c r="G376" s="3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10"/>
      <c r="C377" s="38"/>
      <c r="D377" s="2"/>
      <c r="E377" s="25"/>
      <c r="F377" s="2"/>
      <c r="G377" s="3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10"/>
      <c r="C378" s="38"/>
      <c r="D378" s="2"/>
      <c r="E378" s="25"/>
      <c r="F378" s="2"/>
      <c r="G378" s="3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10"/>
      <c r="C379" s="38"/>
      <c r="D379" s="2"/>
      <c r="E379" s="25"/>
      <c r="F379" s="2"/>
      <c r="G379" s="3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10"/>
      <c r="C380" s="38"/>
      <c r="D380" s="2"/>
      <c r="E380" s="25"/>
      <c r="F380" s="2"/>
      <c r="G380" s="3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10"/>
      <c r="C381" s="38"/>
      <c r="D381" s="2"/>
      <c r="E381" s="25"/>
      <c r="F381" s="2"/>
      <c r="G381" s="3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10"/>
      <c r="C382" s="38"/>
      <c r="D382" s="2"/>
      <c r="E382" s="25"/>
      <c r="F382" s="2"/>
      <c r="G382" s="3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10"/>
      <c r="C383" s="38"/>
      <c r="D383" s="2"/>
      <c r="E383" s="25"/>
      <c r="F383" s="2"/>
      <c r="G383" s="3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10"/>
      <c r="C384" s="38"/>
      <c r="D384" s="2"/>
      <c r="E384" s="25"/>
      <c r="F384" s="2"/>
      <c r="G384" s="3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10"/>
      <c r="C385" s="38"/>
      <c r="D385" s="2"/>
      <c r="E385" s="25"/>
      <c r="F385" s="2"/>
      <c r="G385" s="3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10"/>
      <c r="C386" s="38"/>
      <c r="D386" s="2"/>
      <c r="E386" s="25"/>
      <c r="F386" s="2"/>
      <c r="G386" s="3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10"/>
      <c r="C387" s="38"/>
      <c r="D387" s="2"/>
      <c r="E387" s="25"/>
      <c r="F387" s="2"/>
      <c r="G387" s="3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10"/>
      <c r="C388" s="38"/>
      <c r="D388" s="2"/>
      <c r="E388" s="25"/>
      <c r="F388" s="2"/>
      <c r="G388" s="3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10"/>
      <c r="C389" s="38"/>
      <c r="D389" s="2"/>
      <c r="E389" s="25"/>
      <c r="F389" s="2"/>
      <c r="G389" s="3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10"/>
      <c r="C390" s="38"/>
      <c r="D390" s="2"/>
      <c r="E390" s="25"/>
      <c r="F390" s="2"/>
      <c r="G390" s="3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10"/>
      <c r="C391" s="38"/>
      <c r="D391" s="2"/>
      <c r="E391" s="25"/>
      <c r="F391" s="2"/>
      <c r="G391" s="3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10"/>
      <c r="C392" s="38"/>
      <c r="D392" s="2"/>
      <c r="E392" s="25"/>
      <c r="F392" s="2"/>
      <c r="G392" s="3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10"/>
      <c r="C393" s="38"/>
      <c r="D393" s="2"/>
      <c r="E393" s="25"/>
      <c r="F393" s="2"/>
      <c r="G393" s="3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10"/>
      <c r="C394" s="38"/>
      <c r="D394" s="2"/>
      <c r="E394" s="25"/>
      <c r="F394" s="2"/>
      <c r="G394" s="3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10"/>
      <c r="C395" s="38"/>
      <c r="D395" s="2"/>
      <c r="E395" s="25"/>
      <c r="F395" s="2"/>
      <c r="G395" s="3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10"/>
      <c r="C396" s="38"/>
      <c r="D396" s="2"/>
      <c r="E396" s="25"/>
      <c r="F396" s="2"/>
      <c r="G396" s="3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10"/>
      <c r="C397" s="38"/>
      <c r="D397" s="2"/>
      <c r="E397" s="25"/>
      <c r="F397" s="2"/>
      <c r="G397" s="3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10"/>
      <c r="C398" s="38"/>
      <c r="D398" s="2"/>
      <c r="E398" s="25"/>
      <c r="F398" s="2"/>
      <c r="G398" s="3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10"/>
      <c r="C399" s="38"/>
      <c r="D399" s="2"/>
      <c r="E399" s="25"/>
      <c r="F399" s="2"/>
      <c r="G399" s="3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10"/>
      <c r="C400" s="38"/>
      <c r="D400" s="2"/>
      <c r="E400" s="25"/>
      <c r="F400" s="2"/>
      <c r="G400" s="3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10"/>
      <c r="C401" s="38"/>
      <c r="D401" s="2"/>
      <c r="E401" s="25"/>
      <c r="F401" s="2"/>
      <c r="G401" s="3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10"/>
      <c r="C402" s="38"/>
      <c r="D402" s="2"/>
      <c r="E402" s="25"/>
      <c r="F402" s="2"/>
      <c r="G402" s="3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10"/>
      <c r="C403" s="38"/>
      <c r="D403" s="2"/>
      <c r="E403" s="25"/>
      <c r="F403" s="2"/>
      <c r="G403" s="3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10"/>
      <c r="C404" s="38"/>
      <c r="D404" s="2"/>
      <c r="E404" s="25"/>
      <c r="F404" s="2"/>
      <c r="G404" s="3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10"/>
      <c r="C405" s="38"/>
      <c r="D405" s="2"/>
      <c r="E405" s="25"/>
      <c r="F405" s="2"/>
      <c r="G405" s="3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10"/>
      <c r="C406" s="38"/>
      <c r="D406" s="2"/>
      <c r="E406" s="25"/>
      <c r="F406" s="2"/>
      <c r="G406" s="3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10"/>
      <c r="C407" s="38"/>
      <c r="D407" s="2"/>
      <c r="E407" s="25"/>
      <c r="F407" s="2"/>
      <c r="G407" s="3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10"/>
      <c r="C408" s="38"/>
      <c r="D408" s="2"/>
      <c r="E408" s="25"/>
      <c r="F408" s="2"/>
      <c r="G408" s="3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10"/>
      <c r="C409" s="38"/>
      <c r="D409" s="2"/>
      <c r="E409" s="25"/>
      <c r="F409" s="2"/>
      <c r="G409" s="3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10"/>
      <c r="C410" s="38"/>
      <c r="D410" s="2"/>
      <c r="E410" s="25"/>
      <c r="F410" s="2"/>
      <c r="G410" s="3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10"/>
      <c r="C411" s="38"/>
      <c r="D411" s="2"/>
      <c r="E411" s="25"/>
      <c r="F411" s="2"/>
      <c r="G411" s="3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10"/>
      <c r="C412" s="38"/>
      <c r="D412" s="2"/>
      <c r="E412" s="25"/>
      <c r="F412" s="2"/>
      <c r="G412" s="3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10"/>
      <c r="C413" s="38"/>
      <c r="D413" s="2"/>
      <c r="E413" s="25"/>
      <c r="F413" s="2"/>
      <c r="G413" s="3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10"/>
      <c r="C414" s="38"/>
      <c r="D414" s="2"/>
      <c r="E414" s="25"/>
      <c r="F414" s="2"/>
      <c r="G414" s="3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10"/>
      <c r="C415" s="38"/>
      <c r="D415" s="2"/>
      <c r="E415" s="25"/>
      <c r="F415" s="2"/>
      <c r="G415" s="3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10"/>
      <c r="C416" s="38"/>
      <c r="D416" s="2"/>
      <c r="E416" s="25"/>
      <c r="F416" s="2"/>
      <c r="G416" s="3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10"/>
      <c r="C417" s="38"/>
      <c r="D417" s="2"/>
      <c r="E417" s="25"/>
      <c r="F417" s="2"/>
      <c r="G417" s="3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10"/>
      <c r="C418" s="38"/>
      <c r="D418" s="2"/>
      <c r="E418" s="25"/>
      <c r="F418" s="2"/>
      <c r="G418" s="3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10"/>
      <c r="C419" s="38"/>
      <c r="D419" s="2"/>
      <c r="E419" s="25"/>
      <c r="F419" s="2"/>
      <c r="G419" s="3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10"/>
      <c r="C420" s="38"/>
      <c r="D420" s="2"/>
      <c r="E420" s="25"/>
      <c r="F420" s="2"/>
      <c r="G420" s="3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10"/>
      <c r="C421" s="38"/>
      <c r="D421" s="2"/>
      <c r="E421" s="25"/>
      <c r="F421" s="2"/>
      <c r="G421" s="3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10"/>
      <c r="C422" s="38"/>
      <c r="D422" s="2"/>
      <c r="E422" s="25"/>
      <c r="F422" s="2"/>
      <c r="G422" s="3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10"/>
      <c r="C423" s="38"/>
      <c r="D423" s="2"/>
      <c r="E423" s="25"/>
      <c r="F423" s="2"/>
      <c r="G423" s="3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10"/>
      <c r="C424" s="38"/>
      <c r="D424" s="2"/>
      <c r="E424" s="25"/>
      <c r="F424" s="2"/>
      <c r="G424" s="3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10"/>
      <c r="C425" s="38"/>
      <c r="D425" s="2"/>
      <c r="E425" s="25"/>
      <c r="F425" s="2"/>
      <c r="G425" s="3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10"/>
      <c r="C426" s="38"/>
      <c r="D426" s="2"/>
      <c r="E426" s="25"/>
      <c r="F426" s="2"/>
      <c r="G426" s="3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10"/>
      <c r="C427" s="38"/>
      <c r="D427" s="2"/>
      <c r="E427" s="25"/>
      <c r="F427" s="2"/>
      <c r="G427" s="3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10"/>
      <c r="C428" s="38"/>
      <c r="D428" s="2"/>
      <c r="E428" s="25"/>
      <c r="F428" s="2"/>
      <c r="G428" s="3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10"/>
      <c r="C429" s="38"/>
      <c r="D429" s="2"/>
      <c r="E429" s="25"/>
      <c r="F429" s="2"/>
      <c r="G429" s="3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10"/>
      <c r="C430" s="38"/>
      <c r="D430" s="2"/>
      <c r="E430" s="25"/>
      <c r="F430" s="2"/>
      <c r="G430" s="3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10"/>
      <c r="C431" s="38"/>
      <c r="D431" s="2"/>
      <c r="E431" s="25"/>
      <c r="F431" s="2"/>
      <c r="G431" s="3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10"/>
      <c r="C432" s="38"/>
      <c r="D432" s="2"/>
      <c r="E432" s="25"/>
      <c r="F432" s="2"/>
      <c r="G432" s="3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10"/>
      <c r="C433" s="38"/>
      <c r="D433" s="2"/>
      <c r="E433" s="25"/>
      <c r="F433" s="2"/>
      <c r="G433" s="3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10"/>
      <c r="C434" s="38"/>
      <c r="D434" s="2"/>
      <c r="E434" s="25"/>
      <c r="F434" s="2"/>
      <c r="G434" s="3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10"/>
      <c r="C435" s="38"/>
      <c r="D435" s="2"/>
      <c r="E435" s="25"/>
      <c r="F435" s="2"/>
      <c r="G435" s="3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10"/>
      <c r="C436" s="38"/>
      <c r="D436" s="2"/>
      <c r="E436" s="25"/>
      <c r="F436" s="2"/>
      <c r="G436" s="3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10"/>
      <c r="C437" s="38"/>
      <c r="D437" s="2"/>
      <c r="E437" s="25"/>
      <c r="F437" s="2"/>
      <c r="G437" s="3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10"/>
      <c r="C438" s="38"/>
      <c r="D438" s="2"/>
      <c r="E438" s="25"/>
      <c r="F438" s="2"/>
      <c r="G438" s="3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10"/>
      <c r="C439" s="38"/>
      <c r="D439" s="2"/>
      <c r="E439" s="25"/>
      <c r="F439" s="2"/>
      <c r="G439" s="3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10"/>
      <c r="C440" s="38"/>
      <c r="D440" s="2"/>
      <c r="E440" s="25"/>
      <c r="F440" s="2"/>
      <c r="G440" s="3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10"/>
      <c r="C441" s="38"/>
      <c r="D441" s="2"/>
      <c r="E441" s="25"/>
      <c r="F441" s="2"/>
      <c r="G441" s="3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10"/>
      <c r="C442" s="38"/>
      <c r="D442" s="2"/>
      <c r="E442" s="25"/>
      <c r="F442" s="2"/>
      <c r="G442" s="3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10"/>
      <c r="C443" s="38"/>
      <c r="D443" s="2"/>
      <c r="E443" s="25"/>
      <c r="F443" s="2"/>
      <c r="G443" s="3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10"/>
      <c r="C444" s="38"/>
      <c r="D444" s="2"/>
      <c r="E444" s="25"/>
      <c r="F444" s="2"/>
      <c r="G444" s="3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10"/>
      <c r="C445" s="38"/>
      <c r="D445" s="2"/>
      <c r="E445" s="25"/>
      <c r="F445" s="2"/>
      <c r="G445" s="3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10"/>
      <c r="C446" s="38"/>
      <c r="D446" s="2"/>
      <c r="E446" s="25"/>
      <c r="F446" s="2"/>
      <c r="G446" s="3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10"/>
      <c r="C447" s="38"/>
      <c r="D447" s="2"/>
      <c r="E447" s="25"/>
      <c r="F447" s="2"/>
      <c r="G447" s="3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10"/>
      <c r="C448" s="38"/>
      <c r="D448" s="2"/>
      <c r="E448" s="25"/>
      <c r="F448" s="2"/>
      <c r="G448" s="3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10"/>
      <c r="C449" s="38"/>
      <c r="D449" s="2"/>
      <c r="E449" s="25"/>
      <c r="F449" s="2"/>
      <c r="G449" s="3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10"/>
      <c r="C450" s="38"/>
      <c r="D450" s="2"/>
      <c r="E450" s="25"/>
      <c r="F450" s="2"/>
      <c r="G450" s="3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10"/>
      <c r="C451" s="38"/>
      <c r="D451" s="2"/>
      <c r="E451" s="25"/>
      <c r="F451" s="2"/>
      <c r="G451" s="3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10"/>
      <c r="C452" s="38"/>
      <c r="D452" s="2"/>
      <c r="E452" s="25"/>
      <c r="F452" s="2"/>
      <c r="G452" s="3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10"/>
      <c r="C453" s="38"/>
      <c r="D453" s="2"/>
      <c r="E453" s="25"/>
      <c r="F453" s="2"/>
      <c r="G453" s="3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10"/>
      <c r="C454" s="38"/>
      <c r="D454" s="2"/>
      <c r="E454" s="25"/>
      <c r="F454" s="2"/>
      <c r="G454" s="3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10"/>
      <c r="C455" s="38"/>
      <c r="D455" s="2"/>
      <c r="E455" s="25"/>
      <c r="F455" s="2"/>
      <c r="G455" s="3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10"/>
      <c r="C456" s="38"/>
      <c r="D456" s="2"/>
      <c r="E456" s="25"/>
      <c r="F456" s="2"/>
      <c r="G456" s="3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10"/>
      <c r="C457" s="38"/>
      <c r="D457" s="2"/>
      <c r="E457" s="25"/>
      <c r="F457" s="2"/>
      <c r="G457" s="3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10"/>
      <c r="C458" s="38"/>
      <c r="D458" s="2"/>
      <c r="E458" s="25"/>
      <c r="F458" s="2"/>
      <c r="G458" s="3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10"/>
      <c r="C459" s="38"/>
      <c r="D459" s="2"/>
      <c r="E459" s="25"/>
      <c r="F459" s="2"/>
      <c r="G459" s="3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10"/>
      <c r="C460" s="38"/>
      <c r="D460" s="2"/>
      <c r="E460" s="25"/>
      <c r="F460" s="2"/>
      <c r="G460" s="3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10"/>
      <c r="C461" s="38"/>
      <c r="D461" s="2"/>
      <c r="E461" s="25"/>
      <c r="F461" s="2"/>
      <c r="G461" s="3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10"/>
      <c r="C462" s="38"/>
      <c r="D462" s="2"/>
      <c r="E462" s="25"/>
      <c r="F462" s="2"/>
      <c r="G462" s="3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10"/>
      <c r="C463" s="38"/>
      <c r="D463" s="2"/>
      <c r="E463" s="25"/>
      <c r="F463" s="2"/>
      <c r="G463" s="3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10"/>
      <c r="C464" s="38"/>
      <c r="D464" s="2"/>
      <c r="E464" s="25"/>
      <c r="F464" s="2"/>
      <c r="G464" s="3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10"/>
      <c r="C465" s="38"/>
      <c r="D465" s="2"/>
      <c r="E465" s="25"/>
      <c r="F465" s="2"/>
      <c r="G465" s="3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10"/>
      <c r="C466" s="38"/>
      <c r="D466" s="2"/>
      <c r="E466" s="25"/>
      <c r="F466" s="2"/>
      <c r="G466" s="3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10"/>
      <c r="C467" s="38"/>
      <c r="D467" s="2"/>
      <c r="E467" s="25"/>
      <c r="F467" s="2"/>
      <c r="G467" s="3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10"/>
      <c r="C468" s="38"/>
      <c r="D468" s="2"/>
      <c r="E468" s="25"/>
      <c r="F468" s="2"/>
      <c r="G468" s="3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10"/>
      <c r="C469" s="38"/>
      <c r="D469" s="2"/>
      <c r="E469" s="25"/>
      <c r="F469" s="2"/>
      <c r="G469" s="3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10"/>
      <c r="C470" s="38"/>
      <c r="D470" s="2"/>
      <c r="E470" s="25"/>
      <c r="F470" s="2"/>
      <c r="G470" s="3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10"/>
      <c r="C471" s="38"/>
      <c r="D471" s="2"/>
      <c r="E471" s="25"/>
      <c r="F471" s="2"/>
      <c r="G471" s="3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10"/>
      <c r="C472" s="38"/>
      <c r="D472" s="2"/>
      <c r="E472" s="25"/>
      <c r="F472" s="2"/>
      <c r="G472" s="3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10"/>
      <c r="C473" s="38"/>
      <c r="D473" s="2"/>
      <c r="E473" s="25"/>
      <c r="F473" s="2"/>
      <c r="G473" s="3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10"/>
      <c r="C474" s="38"/>
      <c r="D474" s="2"/>
      <c r="E474" s="25"/>
      <c r="F474" s="2"/>
      <c r="G474" s="3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10"/>
      <c r="C475" s="38"/>
      <c r="D475" s="2"/>
      <c r="E475" s="25"/>
      <c r="F475" s="2"/>
      <c r="G475" s="3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10"/>
      <c r="C476" s="38"/>
      <c r="D476" s="2"/>
      <c r="E476" s="25"/>
      <c r="F476" s="2"/>
      <c r="G476" s="3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10"/>
      <c r="C477" s="38"/>
      <c r="D477" s="2"/>
      <c r="E477" s="25"/>
      <c r="F477" s="2"/>
      <c r="G477" s="3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10"/>
      <c r="C478" s="38"/>
      <c r="D478" s="2"/>
      <c r="E478" s="25"/>
      <c r="F478" s="2"/>
      <c r="G478" s="3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10"/>
      <c r="C479" s="38"/>
      <c r="D479" s="2"/>
      <c r="E479" s="25"/>
      <c r="F479" s="2"/>
      <c r="G479" s="3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10"/>
      <c r="C480" s="38"/>
      <c r="D480" s="2"/>
      <c r="E480" s="25"/>
      <c r="F480" s="2"/>
      <c r="G480" s="3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10"/>
      <c r="C481" s="38"/>
      <c r="D481" s="2"/>
      <c r="E481" s="25"/>
      <c r="F481" s="2"/>
      <c r="G481" s="3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10"/>
      <c r="C482" s="38"/>
      <c r="D482" s="2"/>
      <c r="E482" s="25"/>
      <c r="F482" s="2"/>
      <c r="G482" s="3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10"/>
      <c r="C483" s="38"/>
      <c r="D483" s="2"/>
      <c r="E483" s="25"/>
      <c r="F483" s="2"/>
      <c r="G483" s="3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10"/>
      <c r="C484" s="38"/>
      <c r="D484" s="2"/>
      <c r="E484" s="25"/>
      <c r="F484" s="2"/>
      <c r="G484" s="3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10"/>
      <c r="C485" s="38"/>
      <c r="D485" s="2"/>
      <c r="E485" s="25"/>
      <c r="F485" s="2"/>
      <c r="G485" s="3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10"/>
      <c r="C486" s="38"/>
      <c r="D486" s="2"/>
      <c r="E486" s="25"/>
      <c r="F486" s="2"/>
      <c r="G486" s="3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10"/>
      <c r="C487" s="38"/>
      <c r="D487" s="2"/>
      <c r="E487" s="25"/>
      <c r="F487" s="2"/>
      <c r="G487" s="3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10"/>
      <c r="C488" s="38"/>
      <c r="D488" s="2"/>
      <c r="E488" s="25"/>
      <c r="F488" s="2"/>
      <c r="G488" s="3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10"/>
      <c r="C489" s="38"/>
      <c r="D489" s="2"/>
      <c r="E489" s="25"/>
      <c r="F489" s="2"/>
      <c r="G489" s="3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10"/>
      <c r="C490" s="38"/>
      <c r="D490" s="2"/>
      <c r="E490" s="25"/>
      <c r="F490" s="2"/>
      <c r="G490" s="3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10"/>
      <c r="C491" s="38"/>
      <c r="D491" s="2"/>
      <c r="E491" s="25"/>
      <c r="F491" s="2"/>
      <c r="G491" s="3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10"/>
      <c r="C492" s="38"/>
      <c r="D492" s="2"/>
      <c r="E492" s="25"/>
      <c r="F492" s="2"/>
      <c r="G492" s="3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10"/>
      <c r="C493" s="38"/>
      <c r="D493" s="2"/>
      <c r="E493" s="25"/>
      <c r="F493" s="2"/>
      <c r="G493" s="3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10"/>
      <c r="C494" s="38"/>
      <c r="D494" s="2"/>
      <c r="E494" s="25"/>
      <c r="F494" s="2"/>
      <c r="G494" s="3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10"/>
      <c r="C495" s="38"/>
      <c r="D495" s="2"/>
      <c r="E495" s="25"/>
      <c r="F495" s="2"/>
      <c r="G495" s="3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10"/>
      <c r="C496" s="38"/>
      <c r="D496" s="2"/>
      <c r="E496" s="25"/>
      <c r="F496" s="2"/>
      <c r="G496" s="3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10"/>
      <c r="C497" s="38"/>
      <c r="D497" s="2"/>
      <c r="E497" s="25"/>
      <c r="F497" s="2"/>
      <c r="G497" s="3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10"/>
      <c r="C498" s="38"/>
      <c r="D498" s="2"/>
      <c r="E498" s="25"/>
      <c r="F498" s="2"/>
      <c r="G498" s="3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10"/>
      <c r="C499" s="38"/>
      <c r="D499" s="2"/>
      <c r="E499" s="25"/>
      <c r="F499" s="2"/>
      <c r="G499" s="3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10"/>
      <c r="C500" s="38"/>
      <c r="D500" s="2"/>
      <c r="E500" s="25"/>
      <c r="F500" s="2"/>
      <c r="G500" s="3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10"/>
      <c r="C501" s="38"/>
      <c r="D501" s="2"/>
      <c r="E501" s="25"/>
      <c r="F501" s="2"/>
      <c r="G501" s="3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10"/>
      <c r="C502" s="38"/>
      <c r="D502" s="2"/>
      <c r="E502" s="25"/>
      <c r="F502" s="2"/>
      <c r="G502" s="3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10"/>
      <c r="C503" s="38"/>
      <c r="D503" s="2"/>
      <c r="E503" s="25"/>
      <c r="F503" s="2"/>
      <c r="G503" s="3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10"/>
      <c r="C504" s="38"/>
      <c r="D504" s="2"/>
      <c r="E504" s="25"/>
      <c r="F504" s="2"/>
      <c r="G504" s="3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10"/>
      <c r="C505" s="38"/>
      <c r="D505" s="2"/>
      <c r="E505" s="25"/>
      <c r="F505" s="2"/>
      <c r="G505" s="3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10"/>
      <c r="C506" s="38"/>
      <c r="D506" s="2"/>
      <c r="E506" s="25"/>
      <c r="F506" s="2"/>
      <c r="G506" s="3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10"/>
      <c r="C507" s="38"/>
      <c r="D507" s="2"/>
      <c r="E507" s="25"/>
      <c r="F507" s="2"/>
      <c r="G507" s="3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10"/>
      <c r="C508" s="38"/>
      <c r="D508" s="2"/>
      <c r="E508" s="25"/>
      <c r="F508" s="2"/>
      <c r="G508" s="3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10"/>
      <c r="C509" s="38"/>
      <c r="D509" s="2"/>
      <c r="E509" s="25"/>
      <c r="F509" s="2"/>
      <c r="G509" s="3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10"/>
      <c r="C510" s="38"/>
      <c r="D510" s="2"/>
      <c r="E510" s="25"/>
      <c r="F510" s="2"/>
      <c r="G510" s="3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10"/>
      <c r="C511" s="38"/>
      <c r="D511" s="2"/>
      <c r="E511" s="25"/>
      <c r="F511" s="2"/>
      <c r="G511" s="3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10"/>
      <c r="C512" s="38"/>
      <c r="D512" s="2"/>
      <c r="E512" s="25"/>
      <c r="F512" s="2"/>
      <c r="G512" s="3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10"/>
      <c r="C513" s="38"/>
      <c r="D513" s="2"/>
      <c r="E513" s="25"/>
      <c r="F513" s="2"/>
      <c r="G513" s="3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10"/>
      <c r="C514" s="38"/>
      <c r="D514" s="2"/>
      <c r="E514" s="25"/>
      <c r="F514" s="2"/>
      <c r="G514" s="3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10"/>
      <c r="C515" s="38"/>
      <c r="D515" s="2"/>
      <c r="E515" s="25"/>
      <c r="F515" s="2"/>
      <c r="G515" s="3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10"/>
      <c r="C516" s="38"/>
      <c r="D516" s="2"/>
      <c r="E516" s="25"/>
      <c r="F516" s="2"/>
      <c r="G516" s="3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10"/>
      <c r="C517" s="38"/>
      <c r="D517" s="2"/>
      <c r="E517" s="25"/>
      <c r="F517" s="2"/>
      <c r="G517" s="3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10"/>
      <c r="C518" s="38"/>
      <c r="D518" s="2"/>
      <c r="E518" s="25"/>
      <c r="F518" s="2"/>
      <c r="G518" s="3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10"/>
      <c r="C519" s="38"/>
      <c r="D519" s="2"/>
      <c r="E519" s="25"/>
      <c r="F519" s="2"/>
      <c r="G519" s="3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10"/>
      <c r="C520" s="38"/>
      <c r="D520" s="2"/>
      <c r="E520" s="25"/>
      <c r="F520" s="2"/>
      <c r="G520" s="3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10"/>
      <c r="C521" s="38"/>
      <c r="D521" s="2"/>
      <c r="E521" s="25"/>
      <c r="F521" s="2"/>
      <c r="G521" s="3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10"/>
      <c r="C522" s="38"/>
      <c r="D522" s="2"/>
      <c r="E522" s="25"/>
      <c r="F522" s="2"/>
      <c r="G522" s="3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10"/>
      <c r="C523" s="38"/>
      <c r="D523" s="2"/>
      <c r="E523" s="25"/>
      <c r="F523" s="2"/>
      <c r="G523" s="3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10"/>
      <c r="C524" s="38"/>
      <c r="D524" s="2"/>
      <c r="E524" s="25"/>
      <c r="F524" s="2"/>
      <c r="G524" s="3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10"/>
      <c r="C525" s="38"/>
      <c r="D525" s="2"/>
      <c r="E525" s="25"/>
      <c r="F525" s="2"/>
      <c r="G525" s="3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10"/>
      <c r="C526" s="38"/>
      <c r="D526" s="2"/>
      <c r="E526" s="25"/>
      <c r="F526" s="2"/>
      <c r="G526" s="3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10"/>
      <c r="C527" s="38"/>
      <c r="D527" s="2"/>
      <c r="E527" s="25"/>
      <c r="F527" s="2"/>
      <c r="G527" s="3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10"/>
      <c r="C528" s="38"/>
      <c r="D528" s="2"/>
      <c r="E528" s="25"/>
      <c r="F528" s="2"/>
      <c r="G528" s="3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10"/>
      <c r="C529" s="38"/>
      <c r="D529" s="2"/>
      <c r="E529" s="25"/>
      <c r="F529" s="2"/>
      <c r="G529" s="3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10"/>
      <c r="C530" s="38"/>
      <c r="D530" s="2"/>
      <c r="E530" s="25"/>
      <c r="F530" s="2"/>
      <c r="G530" s="3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10"/>
      <c r="C531" s="38"/>
      <c r="D531" s="2"/>
      <c r="E531" s="25"/>
      <c r="F531" s="2"/>
      <c r="G531" s="3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10"/>
      <c r="C532" s="38"/>
      <c r="D532" s="2"/>
      <c r="E532" s="25"/>
      <c r="F532" s="2"/>
      <c r="G532" s="3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10"/>
      <c r="C533" s="38"/>
      <c r="D533" s="2"/>
      <c r="E533" s="25"/>
      <c r="F533" s="2"/>
      <c r="G533" s="3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10"/>
      <c r="C534" s="38"/>
      <c r="D534" s="2"/>
      <c r="E534" s="25"/>
      <c r="F534" s="2"/>
      <c r="G534" s="3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10"/>
      <c r="C535" s="38"/>
      <c r="D535" s="2"/>
      <c r="E535" s="25"/>
      <c r="F535" s="2"/>
      <c r="G535" s="3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10"/>
      <c r="C536" s="38"/>
      <c r="D536" s="2"/>
      <c r="E536" s="25"/>
      <c r="F536" s="2"/>
      <c r="G536" s="3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10"/>
      <c r="C537" s="38"/>
      <c r="D537" s="2"/>
      <c r="E537" s="25"/>
      <c r="F537" s="2"/>
      <c r="G537" s="3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10"/>
      <c r="C538" s="38"/>
      <c r="D538" s="2"/>
      <c r="E538" s="25"/>
      <c r="F538" s="2"/>
      <c r="G538" s="3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10"/>
      <c r="C539" s="38"/>
      <c r="D539" s="2"/>
      <c r="E539" s="25"/>
      <c r="F539" s="2"/>
      <c r="G539" s="3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10"/>
      <c r="C540" s="38"/>
      <c r="D540" s="2"/>
      <c r="E540" s="25"/>
      <c r="F540" s="2"/>
      <c r="G540" s="3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10"/>
      <c r="C541" s="38"/>
      <c r="D541" s="2"/>
      <c r="E541" s="25"/>
      <c r="F541" s="2"/>
      <c r="G541" s="3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10"/>
      <c r="C542" s="38"/>
      <c r="D542" s="2"/>
      <c r="E542" s="25"/>
      <c r="F542" s="2"/>
      <c r="G542" s="3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10"/>
      <c r="C543" s="38"/>
      <c r="D543" s="2"/>
      <c r="E543" s="25"/>
      <c r="F543" s="2"/>
      <c r="G543" s="3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10"/>
      <c r="C544" s="38"/>
      <c r="D544" s="2"/>
      <c r="E544" s="25"/>
      <c r="F544" s="2"/>
      <c r="G544" s="3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10"/>
      <c r="C545" s="38"/>
      <c r="D545" s="2"/>
      <c r="E545" s="25"/>
      <c r="F545" s="2"/>
      <c r="G545" s="3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10"/>
      <c r="C546" s="38"/>
      <c r="D546" s="2"/>
      <c r="E546" s="25"/>
      <c r="F546" s="2"/>
      <c r="G546" s="3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10"/>
      <c r="C547" s="38"/>
      <c r="D547" s="2"/>
      <c r="E547" s="25"/>
      <c r="F547" s="2"/>
      <c r="G547" s="3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10"/>
      <c r="C548" s="38"/>
      <c r="D548" s="2"/>
      <c r="E548" s="25"/>
      <c r="F548" s="2"/>
      <c r="G548" s="3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10"/>
      <c r="C549" s="38"/>
      <c r="D549" s="2"/>
      <c r="E549" s="25"/>
      <c r="F549" s="2"/>
      <c r="G549" s="3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10"/>
      <c r="C550" s="38"/>
      <c r="D550" s="2"/>
      <c r="E550" s="25"/>
      <c r="F550" s="2"/>
      <c r="G550" s="3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10"/>
      <c r="C551" s="38"/>
      <c r="D551" s="2"/>
      <c r="E551" s="25"/>
      <c r="F551" s="2"/>
      <c r="G551" s="3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10"/>
      <c r="C552" s="38"/>
      <c r="D552" s="2"/>
      <c r="E552" s="25"/>
      <c r="F552" s="2"/>
      <c r="G552" s="3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10"/>
      <c r="C553" s="38"/>
      <c r="D553" s="2"/>
      <c r="E553" s="25"/>
      <c r="F553" s="2"/>
      <c r="G553" s="3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10"/>
      <c r="C554" s="38"/>
      <c r="D554" s="2"/>
      <c r="E554" s="25"/>
      <c r="F554" s="2"/>
      <c r="G554" s="3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10"/>
      <c r="C555" s="38"/>
      <c r="D555" s="2"/>
      <c r="E555" s="25"/>
      <c r="F555" s="2"/>
      <c r="G555" s="3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10"/>
      <c r="C556" s="38"/>
      <c r="D556" s="2"/>
      <c r="E556" s="25"/>
      <c r="F556" s="2"/>
      <c r="G556" s="3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10"/>
      <c r="C557" s="38"/>
      <c r="D557" s="2"/>
      <c r="E557" s="25"/>
      <c r="F557" s="2"/>
      <c r="G557" s="3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10"/>
      <c r="C558" s="38"/>
      <c r="D558" s="2"/>
      <c r="E558" s="25"/>
      <c r="F558" s="2"/>
      <c r="G558" s="3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10"/>
      <c r="C559" s="38"/>
      <c r="D559" s="2"/>
      <c r="E559" s="25"/>
      <c r="F559" s="2"/>
      <c r="G559" s="3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10"/>
      <c r="C560" s="38"/>
      <c r="D560" s="2"/>
      <c r="E560" s="25"/>
      <c r="F560" s="2"/>
      <c r="G560" s="3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10"/>
      <c r="C561" s="38"/>
      <c r="D561" s="2"/>
      <c r="E561" s="25"/>
      <c r="F561" s="2"/>
      <c r="G561" s="3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10"/>
      <c r="C562" s="38"/>
      <c r="D562" s="2"/>
      <c r="E562" s="25"/>
      <c r="F562" s="2"/>
      <c r="G562" s="3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10"/>
      <c r="C563" s="38"/>
      <c r="D563" s="2"/>
      <c r="E563" s="25"/>
      <c r="F563" s="2"/>
      <c r="G563" s="3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10"/>
      <c r="C564" s="38"/>
      <c r="D564" s="2"/>
      <c r="E564" s="25"/>
      <c r="F564" s="2"/>
      <c r="G564" s="3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10"/>
      <c r="C565" s="38"/>
      <c r="D565" s="2"/>
      <c r="E565" s="25"/>
      <c r="F565" s="2"/>
      <c r="G565" s="3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10"/>
      <c r="C566" s="38"/>
      <c r="D566" s="2"/>
      <c r="E566" s="25"/>
      <c r="F566" s="2"/>
      <c r="G566" s="3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10"/>
      <c r="C567" s="38"/>
      <c r="D567" s="2"/>
      <c r="E567" s="25"/>
      <c r="F567" s="2"/>
      <c r="G567" s="3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10"/>
      <c r="C568" s="38"/>
      <c r="D568" s="2"/>
      <c r="E568" s="25"/>
      <c r="F568" s="2"/>
      <c r="G568" s="3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10"/>
      <c r="C569" s="38"/>
      <c r="D569" s="2"/>
      <c r="E569" s="25"/>
      <c r="F569" s="2"/>
      <c r="G569" s="3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10"/>
      <c r="C570" s="38"/>
      <c r="D570" s="2"/>
      <c r="E570" s="25"/>
      <c r="F570" s="2"/>
      <c r="G570" s="3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10"/>
      <c r="C571" s="38"/>
      <c r="D571" s="2"/>
      <c r="E571" s="25"/>
      <c r="F571" s="2"/>
      <c r="G571" s="3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10"/>
      <c r="C572" s="38"/>
      <c r="D572" s="2"/>
      <c r="E572" s="25"/>
      <c r="F572" s="2"/>
      <c r="G572" s="3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10"/>
      <c r="C573" s="38"/>
      <c r="D573" s="2"/>
      <c r="E573" s="25"/>
      <c r="F573" s="2"/>
      <c r="G573" s="3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10"/>
      <c r="C574" s="38"/>
      <c r="D574" s="2"/>
      <c r="E574" s="25"/>
      <c r="F574" s="2"/>
      <c r="G574" s="3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10"/>
      <c r="C575" s="38"/>
      <c r="D575" s="2"/>
      <c r="E575" s="25"/>
      <c r="F575" s="2"/>
      <c r="G575" s="3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10"/>
      <c r="C576" s="38"/>
      <c r="D576" s="2"/>
      <c r="E576" s="25"/>
      <c r="F576" s="2"/>
      <c r="G576" s="3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10"/>
      <c r="C577" s="38"/>
      <c r="D577" s="2"/>
      <c r="E577" s="25"/>
      <c r="F577" s="2"/>
      <c r="G577" s="3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10"/>
      <c r="C578" s="38"/>
      <c r="D578" s="2"/>
      <c r="E578" s="25"/>
      <c r="F578" s="2"/>
      <c r="G578" s="3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10"/>
      <c r="C579" s="38"/>
      <c r="D579" s="2"/>
      <c r="E579" s="25"/>
      <c r="F579" s="2"/>
      <c r="G579" s="3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10"/>
      <c r="C580" s="38"/>
      <c r="D580" s="2"/>
      <c r="E580" s="25"/>
      <c r="F580" s="2"/>
      <c r="G580" s="3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10"/>
      <c r="C581" s="38"/>
      <c r="D581" s="2"/>
      <c r="E581" s="25"/>
      <c r="F581" s="2"/>
      <c r="G581" s="3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10"/>
      <c r="C582" s="38"/>
      <c r="D582" s="2"/>
      <c r="E582" s="25"/>
      <c r="F582" s="2"/>
      <c r="G582" s="3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10"/>
      <c r="C583" s="38"/>
      <c r="D583" s="2"/>
      <c r="E583" s="25"/>
      <c r="F583" s="2"/>
      <c r="G583" s="3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10"/>
      <c r="C584" s="38"/>
      <c r="D584" s="2"/>
      <c r="E584" s="25"/>
      <c r="F584" s="2"/>
      <c r="G584" s="3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10"/>
      <c r="C585" s="38"/>
      <c r="D585" s="2"/>
      <c r="E585" s="25"/>
      <c r="F585" s="2"/>
      <c r="G585" s="3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10"/>
      <c r="C586" s="38"/>
      <c r="D586" s="2"/>
      <c r="E586" s="25"/>
      <c r="F586" s="2"/>
      <c r="G586" s="3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10"/>
      <c r="C587" s="38"/>
      <c r="D587" s="2"/>
      <c r="E587" s="25"/>
      <c r="F587" s="2"/>
      <c r="G587" s="3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10"/>
      <c r="C588" s="38"/>
      <c r="D588" s="2"/>
      <c r="E588" s="25"/>
      <c r="F588" s="2"/>
      <c r="G588" s="3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10"/>
      <c r="C589" s="38"/>
      <c r="D589" s="2"/>
      <c r="E589" s="25"/>
      <c r="F589" s="2"/>
      <c r="G589" s="3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10"/>
      <c r="C590" s="38"/>
      <c r="D590" s="2"/>
      <c r="E590" s="25"/>
      <c r="F590" s="2"/>
      <c r="G590" s="3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10"/>
      <c r="C591" s="38"/>
      <c r="D591" s="2"/>
      <c r="E591" s="25"/>
      <c r="F591" s="2"/>
      <c r="G591" s="3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10"/>
      <c r="C592" s="38"/>
      <c r="D592" s="2"/>
      <c r="E592" s="25"/>
      <c r="F592" s="2"/>
      <c r="G592" s="3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10"/>
      <c r="C593" s="38"/>
      <c r="D593" s="2"/>
      <c r="E593" s="25"/>
      <c r="F593" s="2"/>
      <c r="G593" s="3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10"/>
      <c r="C594" s="38"/>
      <c r="D594" s="2"/>
      <c r="E594" s="25"/>
      <c r="F594" s="2"/>
      <c r="G594" s="3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10"/>
      <c r="C595" s="38"/>
      <c r="D595" s="2"/>
      <c r="E595" s="25"/>
      <c r="F595" s="2"/>
      <c r="G595" s="3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10"/>
      <c r="C596" s="38"/>
      <c r="D596" s="2"/>
      <c r="E596" s="25"/>
      <c r="F596" s="2"/>
      <c r="G596" s="3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10"/>
      <c r="C597" s="38"/>
      <c r="D597" s="2"/>
      <c r="E597" s="25"/>
      <c r="F597" s="2"/>
      <c r="G597" s="3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10"/>
      <c r="C598" s="38"/>
      <c r="D598" s="2"/>
      <c r="E598" s="25"/>
      <c r="F598" s="2"/>
      <c r="G598" s="3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10"/>
      <c r="C599" s="38"/>
      <c r="D599" s="2"/>
      <c r="E599" s="25"/>
      <c r="F599" s="2"/>
      <c r="G599" s="3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10"/>
      <c r="C600" s="38"/>
      <c r="D600" s="2"/>
      <c r="E600" s="25"/>
      <c r="F600" s="2"/>
      <c r="G600" s="3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10"/>
      <c r="C601" s="38"/>
      <c r="D601" s="2"/>
      <c r="E601" s="25"/>
      <c r="F601" s="2"/>
      <c r="G601" s="3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10"/>
      <c r="C602" s="38"/>
      <c r="D602" s="2"/>
      <c r="E602" s="25"/>
      <c r="F602" s="2"/>
      <c r="G602" s="3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10"/>
      <c r="C603" s="38"/>
      <c r="D603" s="2"/>
      <c r="E603" s="25"/>
      <c r="F603" s="2"/>
      <c r="G603" s="3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10"/>
      <c r="C604" s="38"/>
      <c r="D604" s="2"/>
      <c r="E604" s="25"/>
      <c r="F604" s="2"/>
      <c r="G604" s="3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10"/>
      <c r="C605" s="38"/>
      <c r="D605" s="2"/>
      <c r="E605" s="25"/>
      <c r="F605" s="2"/>
      <c r="G605" s="3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10"/>
      <c r="C606" s="38"/>
      <c r="D606" s="2"/>
      <c r="E606" s="25"/>
      <c r="F606" s="2"/>
      <c r="G606" s="3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10"/>
      <c r="C607" s="38"/>
      <c r="D607" s="2"/>
      <c r="E607" s="25"/>
      <c r="F607" s="2"/>
      <c r="G607" s="3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10"/>
      <c r="C608" s="38"/>
      <c r="D608" s="2"/>
      <c r="E608" s="25"/>
      <c r="F608" s="2"/>
      <c r="G608" s="3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10"/>
      <c r="C609" s="38"/>
      <c r="D609" s="2"/>
      <c r="E609" s="25"/>
      <c r="F609" s="2"/>
      <c r="G609" s="3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10"/>
      <c r="C610" s="38"/>
      <c r="D610" s="2"/>
      <c r="E610" s="25"/>
      <c r="F610" s="2"/>
      <c r="G610" s="3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10"/>
      <c r="C611" s="38"/>
      <c r="D611" s="2"/>
      <c r="E611" s="25"/>
      <c r="F611" s="2"/>
      <c r="G611" s="3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10"/>
      <c r="C612" s="38"/>
      <c r="D612" s="2"/>
      <c r="E612" s="25"/>
      <c r="F612" s="2"/>
      <c r="G612" s="3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10"/>
      <c r="C613" s="38"/>
      <c r="D613" s="2"/>
      <c r="E613" s="25"/>
      <c r="F613" s="2"/>
      <c r="G613" s="3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10"/>
      <c r="C614" s="38"/>
      <c r="D614" s="2"/>
      <c r="E614" s="25"/>
      <c r="F614" s="2"/>
      <c r="G614" s="3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10"/>
      <c r="C615" s="38"/>
      <c r="D615" s="2"/>
      <c r="E615" s="25"/>
      <c r="F615" s="2"/>
      <c r="G615" s="3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10"/>
      <c r="C616" s="38"/>
      <c r="D616" s="2"/>
      <c r="E616" s="25"/>
      <c r="F616" s="2"/>
      <c r="G616" s="3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10"/>
      <c r="C617" s="38"/>
      <c r="D617" s="2"/>
      <c r="E617" s="25"/>
      <c r="F617" s="2"/>
      <c r="G617" s="3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10"/>
      <c r="C618" s="38"/>
      <c r="D618" s="2"/>
      <c r="E618" s="25"/>
      <c r="F618" s="2"/>
      <c r="G618" s="3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10"/>
      <c r="C619" s="38"/>
      <c r="D619" s="2"/>
      <c r="E619" s="25"/>
      <c r="F619" s="2"/>
      <c r="G619" s="3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10"/>
      <c r="C620" s="38"/>
      <c r="D620" s="2"/>
      <c r="E620" s="25"/>
      <c r="F620" s="2"/>
      <c r="G620" s="3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10"/>
      <c r="C621" s="38"/>
      <c r="D621" s="2"/>
      <c r="E621" s="25"/>
      <c r="F621" s="2"/>
      <c r="G621" s="3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10"/>
      <c r="C622" s="38"/>
      <c r="D622" s="2"/>
      <c r="E622" s="25"/>
      <c r="F622" s="2"/>
      <c r="G622" s="3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10"/>
      <c r="C623" s="38"/>
      <c r="D623" s="2"/>
      <c r="E623" s="25"/>
      <c r="F623" s="2"/>
      <c r="G623" s="3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10"/>
      <c r="C624" s="38"/>
      <c r="D624" s="2"/>
      <c r="E624" s="25"/>
      <c r="F624" s="2"/>
      <c r="G624" s="3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10"/>
      <c r="C625" s="38"/>
      <c r="D625" s="2"/>
      <c r="E625" s="25"/>
      <c r="F625" s="2"/>
      <c r="G625" s="3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10"/>
      <c r="C626" s="38"/>
      <c r="D626" s="2"/>
      <c r="E626" s="25"/>
      <c r="F626" s="2"/>
      <c r="G626" s="3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10"/>
      <c r="C627" s="38"/>
      <c r="D627" s="2"/>
      <c r="E627" s="25"/>
      <c r="F627" s="2"/>
      <c r="G627" s="3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10"/>
      <c r="C628" s="38"/>
      <c r="D628" s="2"/>
      <c r="E628" s="25"/>
      <c r="F628" s="2"/>
      <c r="G628" s="3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10"/>
      <c r="C629" s="38"/>
      <c r="D629" s="2"/>
      <c r="E629" s="25"/>
      <c r="F629" s="2"/>
      <c r="G629" s="3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10"/>
      <c r="C630" s="38"/>
      <c r="D630" s="2"/>
      <c r="E630" s="25"/>
      <c r="F630" s="2"/>
      <c r="G630" s="3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10"/>
      <c r="C631" s="38"/>
      <c r="D631" s="2"/>
      <c r="E631" s="25"/>
      <c r="F631" s="2"/>
      <c r="G631" s="3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10"/>
      <c r="C632" s="38"/>
      <c r="D632" s="2"/>
      <c r="E632" s="25"/>
      <c r="F632" s="2"/>
      <c r="G632" s="3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10"/>
      <c r="C633" s="38"/>
      <c r="D633" s="2"/>
      <c r="E633" s="25"/>
      <c r="F633" s="2"/>
      <c r="G633" s="3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10"/>
      <c r="C634" s="38"/>
      <c r="D634" s="2"/>
      <c r="E634" s="25"/>
      <c r="F634" s="2"/>
      <c r="G634" s="3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10"/>
      <c r="C635" s="38"/>
      <c r="D635" s="2"/>
      <c r="E635" s="25"/>
      <c r="F635" s="2"/>
      <c r="G635" s="3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10"/>
      <c r="C636" s="38"/>
      <c r="D636" s="2"/>
      <c r="E636" s="25"/>
      <c r="F636" s="2"/>
      <c r="G636" s="3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10"/>
      <c r="C637" s="38"/>
      <c r="D637" s="2"/>
      <c r="E637" s="25"/>
      <c r="F637" s="2"/>
      <c r="G637" s="3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10"/>
      <c r="C638" s="38"/>
      <c r="D638" s="2"/>
      <c r="E638" s="25"/>
      <c r="F638" s="2"/>
      <c r="G638" s="3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10"/>
      <c r="C639" s="38"/>
      <c r="D639" s="2"/>
      <c r="E639" s="25"/>
      <c r="F639" s="2"/>
      <c r="G639" s="3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10"/>
      <c r="C640" s="38"/>
      <c r="D640" s="2"/>
      <c r="E640" s="25"/>
      <c r="F640" s="2"/>
      <c r="G640" s="3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10"/>
      <c r="C641" s="38"/>
      <c r="D641" s="2"/>
      <c r="E641" s="25"/>
      <c r="F641" s="2"/>
      <c r="G641" s="3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10"/>
      <c r="C642" s="38"/>
      <c r="D642" s="2"/>
      <c r="E642" s="25"/>
      <c r="F642" s="2"/>
      <c r="G642" s="3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10"/>
      <c r="C643" s="38"/>
      <c r="D643" s="2"/>
      <c r="E643" s="25"/>
      <c r="F643" s="2"/>
      <c r="G643" s="3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10"/>
      <c r="C644" s="38"/>
      <c r="D644" s="2"/>
      <c r="E644" s="25"/>
      <c r="F644" s="2"/>
      <c r="G644" s="3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10"/>
      <c r="C645" s="38"/>
      <c r="D645" s="2"/>
      <c r="E645" s="25"/>
      <c r="F645" s="2"/>
      <c r="G645" s="3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10"/>
      <c r="C646" s="38"/>
      <c r="D646" s="2"/>
      <c r="E646" s="25"/>
      <c r="F646" s="2"/>
      <c r="G646" s="3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10"/>
      <c r="C647" s="38"/>
      <c r="D647" s="2"/>
      <c r="E647" s="25"/>
      <c r="F647" s="2"/>
      <c r="G647" s="3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10"/>
      <c r="C648" s="38"/>
      <c r="D648" s="2"/>
      <c r="E648" s="25"/>
      <c r="F648" s="2"/>
      <c r="G648" s="3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10"/>
      <c r="C649" s="38"/>
      <c r="D649" s="2"/>
      <c r="E649" s="25"/>
      <c r="F649" s="2"/>
      <c r="G649" s="3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10"/>
      <c r="C650" s="38"/>
      <c r="D650" s="2"/>
      <c r="E650" s="25"/>
      <c r="F650" s="2"/>
      <c r="G650" s="3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10"/>
      <c r="C651" s="38"/>
      <c r="D651" s="2"/>
      <c r="E651" s="25"/>
      <c r="F651" s="2"/>
      <c r="G651" s="3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10"/>
      <c r="C652" s="38"/>
      <c r="D652" s="2"/>
      <c r="E652" s="25"/>
      <c r="F652" s="2"/>
      <c r="G652" s="3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10"/>
      <c r="C653" s="38"/>
      <c r="D653" s="2"/>
      <c r="E653" s="25"/>
      <c r="F653" s="2"/>
      <c r="G653" s="3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10"/>
      <c r="C654" s="38"/>
      <c r="D654" s="2"/>
      <c r="E654" s="25"/>
      <c r="F654" s="2"/>
      <c r="G654" s="3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10"/>
      <c r="C655" s="38"/>
      <c r="D655" s="2"/>
      <c r="E655" s="25"/>
      <c r="F655" s="2"/>
      <c r="G655" s="3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10"/>
      <c r="C656" s="38"/>
      <c r="D656" s="2"/>
      <c r="E656" s="25"/>
      <c r="F656" s="2"/>
      <c r="G656" s="3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10"/>
      <c r="C657" s="38"/>
      <c r="D657" s="2"/>
      <c r="E657" s="25"/>
      <c r="F657" s="2"/>
      <c r="G657" s="3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10"/>
      <c r="C658" s="38"/>
      <c r="D658" s="2"/>
      <c r="E658" s="25"/>
      <c r="F658" s="2"/>
      <c r="G658" s="3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10"/>
      <c r="C659" s="38"/>
      <c r="D659" s="2"/>
      <c r="E659" s="25"/>
      <c r="F659" s="2"/>
      <c r="G659" s="3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10"/>
      <c r="C660" s="38"/>
      <c r="D660" s="2"/>
      <c r="E660" s="25"/>
      <c r="F660" s="2"/>
      <c r="G660" s="3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10"/>
      <c r="C661" s="38"/>
      <c r="D661" s="2"/>
      <c r="E661" s="25"/>
      <c r="F661" s="2"/>
      <c r="G661" s="3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10"/>
      <c r="C662" s="38"/>
      <c r="D662" s="2"/>
      <c r="E662" s="25"/>
      <c r="F662" s="2"/>
      <c r="G662" s="3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10"/>
      <c r="C663" s="38"/>
      <c r="D663" s="2"/>
      <c r="E663" s="25"/>
      <c r="F663" s="2"/>
      <c r="G663" s="3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10"/>
      <c r="C664" s="38"/>
      <c r="D664" s="2"/>
      <c r="E664" s="25"/>
      <c r="F664" s="2"/>
      <c r="G664" s="3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10"/>
      <c r="C665" s="38"/>
      <c r="D665" s="2"/>
      <c r="E665" s="25"/>
      <c r="F665" s="2"/>
      <c r="G665" s="3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10"/>
      <c r="C666" s="38"/>
      <c r="D666" s="2"/>
      <c r="E666" s="25"/>
      <c r="F666" s="2"/>
      <c r="G666" s="3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10"/>
      <c r="C667" s="38"/>
      <c r="D667" s="2"/>
      <c r="E667" s="25"/>
      <c r="F667" s="2"/>
      <c r="G667" s="3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10"/>
      <c r="C668" s="38"/>
      <c r="D668" s="2"/>
      <c r="E668" s="25"/>
      <c r="F668" s="2"/>
      <c r="G668" s="3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10"/>
      <c r="C669" s="38"/>
      <c r="D669" s="2"/>
      <c r="E669" s="25"/>
      <c r="F669" s="2"/>
      <c r="G669" s="3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10"/>
      <c r="C670" s="38"/>
      <c r="D670" s="2"/>
      <c r="E670" s="25"/>
      <c r="F670" s="2"/>
      <c r="G670" s="3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10"/>
      <c r="C671" s="38"/>
      <c r="D671" s="2"/>
      <c r="E671" s="25"/>
      <c r="F671" s="2"/>
      <c r="G671" s="3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10"/>
      <c r="C672" s="38"/>
      <c r="D672" s="2"/>
      <c r="E672" s="25"/>
      <c r="F672" s="2"/>
      <c r="G672" s="3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10"/>
      <c r="C673" s="38"/>
      <c r="D673" s="2"/>
      <c r="E673" s="25"/>
      <c r="F673" s="2"/>
      <c r="G673" s="3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10"/>
      <c r="C674" s="38"/>
      <c r="D674" s="2"/>
      <c r="E674" s="25"/>
      <c r="F674" s="2"/>
      <c r="G674" s="3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10"/>
      <c r="C675" s="38"/>
      <c r="D675" s="2"/>
      <c r="E675" s="25"/>
      <c r="F675" s="2"/>
      <c r="G675" s="3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10"/>
      <c r="C676" s="38"/>
      <c r="D676" s="2"/>
      <c r="E676" s="25"/>
      <c r="F676" s="2"/>
      <c r="G676" s="3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10"/>
      <c r="C677" s="38"/>
      <c r="D677" s="2"/>
      <c r="E677" s="25"/>
      <c r="F677" s="2"/>
      <c r="G677" s="3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10"/>
      <c r="C678" s="38"/>
      <c r="D678" s="2"/>
      <c r="E678" s="25"/>
      <c r="F678" s="2"/>
      <c r="G678" s="3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10"/>
      <c r="C679" s="38"/>
      <c r="D679" s="2"/>
      <c r="E679" s="25"/>
      <c r="F679" s="2"/>
      <c r="G679" s="3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10"/>
      <c r="C680" s="38"/>
      <c r="D680" s="2"/>
      <c r="E680" s="25"/>
      <c r="F680" s="2"/>
      <c r="G680" s="3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10"/>
      <c r="C681" s="38"/>
      <c r="D681" s="2"/>
      <c r="E681" s="25"/>
      <c r="F681" s="2"/>
      <c r="G681" s="3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10"/>
      <c r="C682" s="38"/>
      <c r="D682" s="2"/>
      <c r="E682" s="25"/>
      <c r="F682" s="2"/>
      <c r="G682" s="3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10"/>
      <c r="C683" s="38"/>
      <c r="D683" s="2"/>
      <c r="E683" s="25"/>
      <c r="F683" s="2"/>
      <c r="G683" s="3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10"/>
      <c r="C684" s="38"/>
      <c r="D684" s="2"/>
      <c r="E684" s="25"/>
      <c r="F684" s="2"/>
      <c r="G684" s="3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10"/>
      <c r="C685" s="38"/>
      <c r="D685" s="2"/>
      <c r="E685" s="25"/>
      <c r="F685" s="2"/>
      <c r="G685" s="3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10"/>
      <c r="C686" s="38"/>
      <c r="D686" s="2"/>
      <c r="E686" s="25"/>
      <c r="F686" s="2"/>
      <c r="G686" s="3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10"/>
      <c r="C687" s="38"/>
      <c r="D687" s="2"/>
      <c r="E687" s="25"/>
      <c r="F687" s="2"/>
      <c r="G687" s="3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10"/>
      <c r="C688" s="38"/>
      <c r="D688" s="2"/>
      <c r="E688" s="25"/>
      <c r="F688" s="2"/>
      <c r="G688" s="3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10"/>
      <c r="C689" s="38"/>
      <c r="D689" s="2"/>
      <c r="E689" s="25"/>
      <c r="F689" s="2"/>
      <c r="G689" s="3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10"/>
      <c r="C690" s="38"/>
      <c r="D690" s="2"/>
      <c r="E690" s="25"/>
      <c r="F690" s="2"/>
      <c r="G690" s="3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10"/>
      <c r="C691" s="38"/>
      <c r="D691" s="2"/>
      <c r="E691" s="25"/>
      <c r="F691" s="2"/>
      <c r="G691" s="3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10"/>
      <c r="C692" s="38"/>
      <c r="D692" s="2"/>
      <c r="E692" s="25"/>
      <c r="F692" s="2"/>
      <c r="G692" s="3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10"/>
      <c r="C693" s="38"/>
      <c r="D693" s="2"/>
      <c r="E693" s="25"/>
      <c r="F693" s="2"/>
      <c r="G693" s="3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10"/>
      <c r="C694" s="38"/>
      <c r="D694" s="2"/>
      <c r="E694" s="25"/>
      <c r="F694" s="2"/>
      <c r="G694" s="3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10"/>
      <c r="C695" s="38"/>
      <c r="D695" s="2"/>
      <c r="E695" s="25"/>
      <c r="F695" s="2"/>
      <c r="G695" s="3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10"/>
      <c r="C696" s="38"/>
      <c r="D696" s="2"/>
      <c r="E696" s="25"/>
      <c r="F696" s="2"/>
      <c r="G696" s="3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10"/>
      <c r="C697" s="38"/>
      <c r="D697" s="2"/>
      <c r="E697" s="25"/>
      <c r="F697" s="2"/>
      <c r="G697" s="3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10"/>
      <c r="C698" s="38"/>
      <c r="D698" s="2"/>
      <c r="E698" s="25"/>
      <c r="F698" s="2"/>
      <c r="G698" s="3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10"/>
      <c r="C699" s="38"/>
      <c r="D699" s="2"/>
      <c r="E699" s="25"/>
      <c r="F699" s="2"/>
      <c r="G699" s="3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10"/>
      <c r="C700" s="38"/>
      <c r="D700" s="2"/>
      <c r="E700" s="25"/>
      <c r="F700" s="2"/>
      <c r="G700" s="3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10"/>
      <c r="C701" s="38"/>
      <c r="D701" s="2"/>
      <c r="E701" s="25"/>
      <c r="F701" s="2"/>
      <c r="G701" s="3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10"/>
      <c r="C702" s="38"/>
      <c r="D702" s="2"/>
      <c r="E702" s="25"/>
      <c r="F702" s="2"/>
      <c r="G702" s="3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10"/>
      <c r="C703" s="38"/>
      <c r="D703" s="2"/>
      <c r="E703" s="25"/>
      <c r="F703" s="2"/>
      <c r="G703" s="3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10"/>
      <c r="C704" s="38"/>
      <c r="D704" s="2"/>
      <c r="E704" s="25"/>
      <c r="F704" s="2"/>
      <c r="G704" s="3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10"/>
      <c r="C705" s="38"/>
      <c r="D705" s="2"/>
      <c r="E705" s="25"/>
      <c r="F705" s="2"/>
      <c r="G705" s="3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10"/>
      <c r="C706" s="38"/>
      <c r="D706" s="2"/>
      <c r="E706" s="25"/>
      <c r="F706" s="2"/>
      <c r="G706" s="3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10"/>
      <c r="C707" s="38"/>
      <c r="D707" s="2"/>
      <c r="E707" s="25"/>
      <c r="F707" s="2"/>
      <c r="G707" s="3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10"/>
      <c r="C708" s="38"/>
      <c r="D708" s="2"/>
      <c r="E708" s="25"/>
      <c r="F708" s="2"/>
      <c r="G708" s="3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10"/>
      <c r="C709" s="38"/>
      <c r="D709" s="2"/>
      <c r="E709" s="25"/>
      <c r="F709" s="2"/>
      <c r="G709" s="3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10"/>
      <c r="C710" s="38"/>
      <c r="D710" s="2"/>
      <c r="E710" s="25"/>
      <c r="F710" s="2"/>
      <c r="G710" s="3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10"/>
      <c r="C711" s="38"/>
      <c r="D711" s="2"/>
      <c r="E711" s="25"/>
      <c r="F711" s="2"/>
      <c r="G711" s="3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10"/>
      <c r="C712" s="38"/>
      <c r="D712" s="2"/>
      <c r="E712" s="25"/>
      <c r="F712" s="2"/>
      <c r="G712" s="3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10"/>
      <c r="C713" s="38"/>
      <c r="D713" s="2"/>
      <c r="E713" s="25"/>
      <c r="F713" s="2"/>
      <c r="G713" s="3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10"/>
      <c r="C714" s="38"/>
      <c r="D714" s="2"/>
      <c r="E714" s="25"/>
      <c r="F714" s="2"/>
      <c r="G714" s="3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10"/>
      <c r="C715" s="38"/>
      <c r="D715" s="2"/>
      <c r="E715" s="25"/>
      <c r="F715" s="2"/>
      <c r="G715" s="3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10"/>
      <c r="C716" s="38"/>
      <c r="D716" s="2"/>
      <c r="E716" s="25"/>
      <c r="F716" s="2"/>
      <c r="G716" s="3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10"/>
      <c r="C717" s="38"/>
      <c r="D717" s="2"/>
      <c r="E717" s="25"/>
      <c r="F717" s="2"/>
      <c r="G717" s="3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10"/>
      <c r="C718" s="38"/>
      <c r="D718" s="2"/>
      <c r="E718" s="25"/>
      <c r="F718" s="2"/>
      <c r="G718" s="3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10"/>
      <c r="C719" s="38"/>
      <c r="D719" s="2"/>
      <c r="E719" s="25"/>
      <c r="F719" s="2"/>
      <c r="G719" s="3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10"/>
      <c r="C720" s="38"/>
      <c r="D720" s="2"/>
      <c r="E720" s="25"/>
      <c r="F720" s="2"/>
      <c r="G720" s="3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10"/>
      <c r="C721" s="38"/>
      <c r="D721" s="2"/>
      <c r="E721" s="25"/>
      <c r="F721" s="2"/>
      <c r="G721" s="3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10"/>
      <c r="C722" s="38"/>
      <c r="D722" s="2"/>
      <c r="E722" s="25"/>
      <c r="F722" s="2"/>
      <c r="G722" s="3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10"/>
      <c r="C723" s="38"/>
      <c r="D723" s="2"/>
      <c r="E723" s="25"/>
      <c r="F723" s="2"/>
      <c r="G723" s="3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10"/>
      <c r="C724" s="38"/>
      <c r="D724" s="2"/>
      <c r="E724" s="25"/>
      <c r="F724" s="2"/>
      <c r="G724" s="3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10"/>
      <c r="C725" s="38"/>
      <c r="D725" s="2"/>
      <c r="E725" s="25"/>
      <c r="F725" s="2"/>
      <c r="G725" s="3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10"/>
      <c r="C726" s="38"/>
      <c r="D726" s="2"/>
      <c r="E726" s="25"/>
      <c r="F726" s="2"/>
      <c r="G726" s="3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10"/>
      <c r="C727" s="38"/>
      <c r="D727" s="2"/>
      <c r="E727" s="25"/>
      <c r="F727" s="2"/>
      <c r="G727" s="3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10"/>
      <c r="C728" s="38"/>
      <c r="D728" s="2"/>
      <c r="E728" s="25"/>
      <c r="F728" s="2"/>
      <c r="G728" s="3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10"/>
      <c r="C729" s="38"/>
      <c r="D729" s="2"/>
      <c r="E729" s="25"/>
      <c r="F729" s="2"/>
      <c r="G729" s="3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10"/>
      <c r="C730" s="38"/>
      <c r="D730" s="2"/>
      <c r="E730" s="25"/>
      <c r="F730" s="2"/>
      <c r="G730" s="3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10"/>
      <c r="C731" s="38"/>
      <c r="D731" s="2"/>
      <c r="E731" s="25"/>
      <c r="F731" s="2"/>
      <c r="G731" s="3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10"/>
      <c r="C732" s="38"/>
      <c r="D732" s="2"/>
      <c r="E732" s="25"/>
      <c r="F732" s="2"/>
      <c r="G732" s="3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10"/>
      <c r="C733" s="38"/>
      <c r="D733" s="2"/>
      <c r="E733" s="25"/>
      <c r="F733" s="2"/>
      <c r="G733" s="3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10"/>
      <c r="C734" s="38"/>
      <c r="D734" s="2"/>
      <c r="E734" s="25"/>
      <c r="F734" s="2"/>
      <c r="G734" s="3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10"/>
      <c r="C735" s="38"/>
      <c r="D735" s="2"/>
      <c r="E735" s="25"/>
      <c r="F735" s="2"/>
      <c r="G735" s="3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10"/>
      <c r="C736" s="38"/>
      <c r="D736" s="2"/>
      <c r="E736" s="25"/>
      <c r="F736" s="2"/>
      <c r="G736" s="3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10"/>
      <c r="C737" s="38"/>
      <c r="D737" s="2"/>
      <c r="E737" s="25"/>
      <c r="F737" s="2"/>
      <c r="G737" s="3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10"/>
      <c r="C738" s="38"/>
      <c r="D738" s="2"/>
      <c r="E738" s="25"/>
      <c r="F738" s="2"/>
      <c r="G738" s="3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10"/>
      <c r="C739" s="38"/>
      <c r="D739" s="2"/>
      <c r="E739" s="25"/>
      <c r="F739" s="2"/>
      <c r="G739" s="3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10"/>
      <c r="C740" s="38"/>
      <c r="D740" s="2"/>
      <c r="E740" s="25"/>
      <c r="F740" s="2"/>
      <c r="G740" s="3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10"/>
      <c r="C741" s="38"/>
      <c r="D741" s="2"/>
      <c r="E741" s="25"/>
      <c r="F741" s="2"/>
      <c r="G741" s="3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10"/>
      <c r="C742" s="38"/>
      <c r="D742" s="2"/>
      <c r="E742" s="25"/>
      <c r="F742" s="2"/>
      <c r="G742" s="3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10"/>
      <c r="C743" s="38"/>
      <c r="D743" s="2"/>
      <c r="E743" s="25"/>
      <c r="F743" s="2"/>
      <c r="G743" s="3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10"/>
      <c r="C744" s="38"/>
      <c r="D744" s="2"/>
      <c r="E744" s="25"/>
      <c r="F744" s="2"/>
      <c r="G744" s="3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10"/>
      <c r="C745" s="38"/>
      <c r="D745" s="2"/>
      <c r="E745" s="25"/>
      <c r="F745" s="2"/>
      <c r="G745" s="3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10"/>
      <c r="C746" s="38"/>
      <c r="D746" s="2"/>
      <c r="E746" s="25"/>
      <c r="F746" s="2"/>
      <c r="G746" s="3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10"/>
      <c r="C747" s="38"/>
      <c r="D747" s="2"/>
      <c r="E747" s="25"/>
      <c r="F747" s="2"/>
      <c r="G747" s="3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10"/>
      <c r="C748" s="38"/>
      <c r="D748" s="2"/>
      <c r="E748" s="25"/>
      <c r="F748" s="2"/>
      <c r="G748" s="3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10"/>
      <c r="C749" s="38"/>
      <c r="D749" s="2"/>
      <c r="E749" s="25"/>
      <c r="F749" s="2"/>
      <c r="G749" s="3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10"/>
      <c r="C750" s="38"/>
      <c r="D750" s="2"/>
      <c r="E750" s="25"/>
      <c r="F750" s="2"/>
      <c r="G750" s="3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10"/>
      <c r="C751" s="38"/>
      <c r="D751" s="2"/>
      <c r="E751" s="25"/>
      <c r="F751" s="2"/>
      <c r="G751" s="3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10"/>
      <c r="C752" s="38"/>
      <c r="D752" s="2"/>
      <c r="E752" s="25"/>
      <c r="F752" s="2"/>
      <c r="G752" s="3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10"/>
      <c r="C753" s="38"/>
      <c r="D753" s="2"/>
      <c r="E753" s="25"/>
      <c r="F753" s="2"/>
      <c r="G753" s="3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10"/>
      <c r="C754" s="38"/>
      <c r="D754" s="2"/>
      <c r="E754" s="25"/>
      <c r="F754" s="2"/>
      <c r="G754" s="3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10"/>
      <c r="C755" s="38"/>
      <c r="D755" s="2"/>
      <c r="E755" s="25"/>
      <c r="F755" s="2"/>
      <c r="G755" s="3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10"/>
      <c r="C756" s="38"/>
      <c r="D756" s="2"/>
      <c r="E756" s="25"/>
      <c r="F756" s="2"/>
      <c r="G756" s="3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10"/>
      <c r="C757" s="38"/>
      <c r="D757" s="2"/>
      <c r="E757" s="25"/>
      <c r="F757" s="2"/>
      <c r="G757" s="3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10"/>
      <c r="C758" s="38"/>
      <c r="D758" s="2"/>
      <c r="E758" s="25"/>
      <c r="F758" s="2"/>
      <c r="G758" s="3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10"/>
      <c r="C759" s="38"/>
      <c r="D759" s="2"/>
      <c r="E759" s="25"/>
      <c r="F759" s="2"/>
      <c r="G759" s="3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10"/>
      <c r="C760" s="38"/>
      <c r="D760" s="2"/>
      <c r="E760" s="25"/>
      <c r="F760" s="2"/>
      <c r="G760" s="3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10"/>
      <c r="C761" s="38"/>
      <c r="D761" s="2"/>
      <c r="E761" s="25"/>
      <c r="F761" s="2"/>
      <c r="G761" s="3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10"/>
      <c r="C762" s="38"/>
      <c r="D762" s="2"/>
      <c r="E762" s="25"/>
      <c r="F762" s="2"/>
      <c r="G762" s="3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10"/>
      <c r="C763" s="38"/>
      <c r="D763" s="2"/>
      <c r="E763" s="25"/>
      <c r="F763" s="2"/>
      <c r="G763" s="3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10"/>
      <c r="C764" s="38"/>
      <c r="D764" s="2"/>
      <c r="E764" s="25"/>
      <c r="F764" s="2"/>
      <c r="G764" s="3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10"/>
      <c r="C765" s="38"/>
      <c r="D765" s="2"/>
      <c r="E765" s="25"/>
      <c r="F765" s="2"/>
      <c r="G765" s="3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10"/>
      <c r="C766" s="38"/>
      <c r="D766" s="2"/>
      <c r="E766" s="25"/>
      <c r="F766" s="2"/>
      <c r="G766" s="3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10"/>
      <c r="C767" s="38"/>
      <c r="D767" s="2"/>
      <c r="E767" s="25"/>
      <c r="F767" s="2"/>
      <c r="G767" s="3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10"/>
      <c r="C768" s="38"/>
      <c r="D768" s="2"/>
      <c r="E768" s="25"/>
      <c r="F768" s="2"/>
      <c r="G768" s="3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10"/>
      <c r="C769" s="38"/>
      <c r="D769" s="2"/>
      <c r="E769" s="25"/>
      <c r="F769" s="2"/>
      <c r="G769" s="3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10"/>
      <c r="C770" s="38"/>
      <c r="D770" s="2"/>
      <c r="E770" s="25"/>
      <c r="F770" s="2"/>
      <c r="G770" s="3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10"/>
      <c r="C771" s="38"/>
      <c r="D771" s="2"/>
      <c r="E771" s="25"/>
      <c r="F771" s="2"/>
      <c r="G771" s="3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10"/>
      <c r="C772" s="38"/>
      <c r="D772" s="2"/>
      <c r="E772" s="25"/>
      <c r="F772" s="2"/>
      <c r="G772" s="3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10"/>
      <c r="C773" s="38"/>
      <c r="D773" s="2"/>
      <c r="E773" s="25"/>
      <c r="F773" s="2"/>
      <c r="G773" s="3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10"/>
      <c r="C774" s="38"/>
      <c r="D774" s="2"/>
      <c r="E774" s="25"/>
      <c r="F774" s="2"/>
      <c r="G774" s="3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10"/>
      <c r="C775" s="38"/>
      <c r="D775" s="2"/>
      <c r="E775" s="25"/>
      <c r="F775" s="2"/>
      <c r="G775" s="3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10"/>
      <c r="C776" s="38"/>
      <c r="D776" s="2"/>
      <c r="E776" s="25"/>
      <c r="F776" s="2"/>
      <c r="G776" s="3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10"/>
      <c r="C777" s="38"/>
      <c r="D777" s="2"/>
      <c r="E777" s="25"/>
      <c r="F777" s="2"/>
      <c r="G777" s="3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10"/>
      <c r="C778" s="38"/>
      <c r="D778" s="2"/>
      <c r="E778" s="25"/>
      <c r="F778" s="2"/>
      <c r="G778" s="3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10"/>
      <c r="C779" s="38"/>
      <c r="D779" s="2"/>
      <c r="E779" s="25"/>
      <c r="F779" s="2"/>
      <c r="G779" s="3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10"/>
      <c r="C780" s="38"/>
      <c r="D780" s="2"/>
      <c r="E780" s="25"/>
      <c r="F780" s="2"/>
      <c r="G780" s="3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10"/>
      <c r="C781" s="38"/>
      <c r="D781" s="2"/>
      <c r="E781" s="25"/>
      <c r="F781" s="2"/>
      <c r="G781" s="3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10"/>
      <c r="C782" s="38"/>
      <c r="D782" s="2"/>
      <c r="E782" s="25"/>
      <c r="F782" s="2"/>
      <c r="G782" s="3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10"/>
      <c r="C783" s="38"/>
      <c r="D783" s="2"/>
      <c r="E783" s="25"/>
      <c r="F783" s="2"/>
      <c r="G783" s="3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10"/>
      <c r="C784" s="38"/>
      <c r="D784" s="2"/>
      <c r="E784" s="25"/>
      <c r="F784" s="2"/>
      <c r="G784" s="3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10"/>
      <c r="C785" s="38"/>
      <c r="D785" s="2"/>
      <c r="E785" s="25"/>
      <c r="F785" s="2"/>
      <c r="G785" s="3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10"/>
      <c r="C786" s="38"/>
      <c r="D786" s="2"/>
      <c r="E786" s="25"/>
      <c r="F786" s="2"/>
      <c r="G786" s="3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10"/>
      <c r="C787" s="38"/>
      <c r="D787" s="2"/>
      <c r="E787" s="25"/>
      <c r="F787" s="2"/>
      <c r="G787" s="3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10"/>
      <c r="C788" s="38"/>
      <c r="D788" s="2"/>
      <c r="E788" s="25"/>
      <c r="F788" s="2"/>
      <c r="G788" s="3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10"/>
      <c r="C789" s="38"/>
      <c r="D789" s="2"/>
      <c r="E789" s="25"/>
      <c r="F789" s="2"/>
      <c r="G789" s="3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10"/>
      <c r="C790" s="38"/>
      <c r="D790" s="2"/>
      <c r="E790" s="25"/>
      <c r="F790" s="2"/>
      <c r="G790" s="3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10"/>
      <c r="C791" s="38"/>
      <c r="D791" s="2"/>
      <c r="E791" s="25"/>
      <c r="F791" s="2"/>
      <c r="G791" s="3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10"/>
      <c r="C792" s="38"/>
      <c r="D792" s="2"/>
      <c r="E792" s="25"/>
      <c r="F792" s="2"/>
      <c r="G792" s="3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10"/>
      <c r="C793" s="38"/>
      <c r="D793" s="2"/>
      <c r="E793" s="25"/>
      <c r="F793" s="2"/>
      <c r="G793" s="3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10"/>
      <c r="C794" s="38"/>
      <c r="D794" s="2"/>
      <c r="E794" s="25"/>
      <c r="F794" s="2"/>
      <c r="G794" s="3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10"/>
      <c r="C795" s="38"/>
      <c r="D795" s="2"/>
      <c r="E795" s="25"/>
      <c r="F795" s="2"/>
      <c r="G795" s="3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10"/>
      <c r="C796" s="38"/>
      <c r="D796" s="2"/>
      <c r="E796" s="25"/>
      <c r="F796" s="2"/>
      <c r="G796" s="3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10"/>
      <c r="C797" s="38"/>
      <c r="D797" s="2"/>
      <c r="E797" s="25"/>
      <c r="F797" s="2"/>
      <c r="G797" s="3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10"/>
      <c r="C798" s="38"/>
      <c r="D798" s="2"/>
      <c r="E798" s="25"/>
      <c r="F798" s="2"/>
      <c r="G798" s="3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10"/>
      <c r="C799" s="38"/>
      <c r="D799" s="2"/>
      <c r="E799" s="25"/>
      <c r="F799" s="2"/>
      <c r="G799" s="3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10"/>
      <c r="C800" s="38"/>
      <c r="D800" s="2"/>
      <c r="E800" s="25"/>
      <c r="F800" s="2"/>
      <c r="G800" s="3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10"/>
      <c r="C801" s="38"/>
      <c r="D801" s="2"/>
      <c r="E801" s="25"/>
      <c r="F801" s="2"/>
      <c r="G801" s="3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10"/>
      <c r="C802" s="38"/>
      <c r="D802" s="2"/>
      <c r="E802" s="25"/>
      <c r="F802" s="2"/>
      <c r="G802" s="3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10"/>
      <c r="C803" s="38"/>
      <c r="D803" s="2"/>
      <c r="E803" s="25"/>
      <c r="F803" s="2"/>
      <c r="G803" s="3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10"/>
      <c r="C804" s="38"/>
      <c r="D804" s="2"/>
      <c r="E804" s="25"/>
      <c r="F804" s="2"/>
      <c r="G804" s="3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10"/>
      <c r="C805" s="38"/>
      <c r="D805" s="2"/>
      <c r="E805" s="25"/>
      <c r="F805" s="2"/>
      <c r="G805" s="3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10"/>
      <c r="C806" s="38"/>
      <c r="D806" s="2"/>
      <c r="E806" s="25"/>
      <c r="F806" s="2"/>
      <c r="G806" s="3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10"/>
      <c r="C807" s="38"/>
      <c r="D807" s="2"/>
      <c r="E807" s="25"/>
      <c r="F807" s="2"/>
      <c r="G807" s="3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10"/>
      <c r="C808" s="38"/>
      <c r="D808" s="2"/>
      <c r="E808" s="25"/>
      <c r="F808" s="2"/>
      <c r="G808" s="3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10"/>
      <c r="C809" s="38"/>
      <c r="D809" s="2"/>
      <c r="E809" s="25"/>
      <c r="F809" s="2"/>
      <c r="G809" s="3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10"/>
      <c r="C810" s="38"/>
      <c r="D810" s="2"/>
      <c r="E810" s="25"/>
      <c r="F810" s="2"/>
      <c r="G810" s="3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10"/>
      <c r="C811" s="38"/>
      <c r="D811" s="2"/>
      <c r="E811" s="25"/>
      <c r="F811" s="2"/>
      <c r="G811" s="3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10"/>
      <c r="C812" s="38"/>
      <c r="D812" s="2"/>
      <c r="E812" s="25"/>
      <c r="F812" s="2"/>
      <c r="G812" s="3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10"/>
      <c r="C813" s="38"/>
      <c r="D813" s="2"/>
      <c r="E813" s="25"/>
      <c r="F813" s="2"/>
      <c r="G813" s="3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10"/>
      <c r="C814" s="38"/>
      <c r="D814" s="2"/>
      <c r="E814" s="25"/>
      <c r="F814" s="2"/>
      <c r="G814" s="3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10"/>
      <c r="C815" s="38"/>
      <c r="D815" s="2"/>
      <c r="E815" s="25"/>
      <c r="F815" s="2"/>
      <c r="G815" s="3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10"/>
      <c r="C816" s="38"/>
      <c r="D816" s="2"/>
      <c r="E816" s="25"/>
      <c r="F816" s="2"/>
      <c r="G816" s="3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10"/>
      <c r="C817" s="38"/>
      <c r="D817" s="2"/>
      <c r="E817" s="25"/>
      <c r="F817" s="2"/>
      <c r="G817" s="3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10"/>
      <c r="C818" s="38"/>
      <c r="D818" s="2"/>
      <c r="E818" s="25"/>
      <c r="F818" s="2"/>
      <c r="G818" s="3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10"/>
      <c r="C819" s="38"/>
      <c r="D819" s="2"/>
      <c r="E819" s="25"/>
      <c r="F819" s="2"/>
      <c r="G819" s="3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10"/>
      <c r="C820" s="38"/>
      <c r="D820" s="2"/>
      <c r="E820" s="25"/>
      <c r="F820" s="2"/>
      <c r="G820" s="3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10"/>
      <c r="C821" s="38"/>
      <c r="D821" s="2"/>
      <c r="E821" s="25"/>
      <c r="F821" s="2"/>
      <c r="G821" s="3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10"/>
      <c r="C822" s="38"/>
      <c r="D822" s="2"/>
      <c r="E822" s="25"/>
      <c r="F822" s="2"/>
      <c r="G822" s="3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10"/>
      <c r="C823" s="38"/>
      <c r="D823" s="2"/>
      <c r="E823" s="25"/>
      <c r="F823" s="2"/>
      <c r="G823" s="3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10"/>
      <c r="C824" s="38"/>
      <c r="D824" s="2"/>
      <c r="E824" s="25"/>
      <c r="F824" s="2"/>
      <c r="G824" s="3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10"/>
      <c r="C825" s="38"/>
      <c r="D825" s="2"/>
      <c r="E825" s="25"/>
      <c r="F825" s="2"/>
      <c r="G825" s="3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10"/>
      <c r="C826" s="38"/>
      <c r="D826" s="2"/>
      <c r="E826" s="25"/>
      <c r="F826" s="2"/>
      <c r="G826" s="3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10"/>
      <c r="C827" s="38"/>
      <c r="D827" s="2"/>
      <c r="E827" s="25"/>
      <c r="F827" s="2"/>
      <c r="G827" s="3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10"/>
      <c r="C828" s="38"/>
      <c r="D828" s="2"/>
      <c r="E828" s="25"/>
      <c r="F828" s="2"/>
      <c r="G828" s="3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10"/>
      <c r="C829" s="38"/>
      <c r="D829" s="2"/>
      <c r="E829" s="25"/>
      <c r="F829" s="2"/>
      <c r="G829" s="3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10"/>
      <c r="C830" s="38"/>
      <c r="D830" s="2"/>
      <c r="E830" s="25"/>
      <c r="F830" s="2"/>
      <c r="G830" s="3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10"/>
      <c r="C831" s="38"/>
      <c r="D831" s="2"/>
      <c r="E831" s="25"/>
      <c r="F831" s="2"/>
      <c r="G831" s="3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10"/>
      <c r="C832" s="38"/>
      <c r="D832" s="2"/>
      <c r="E832" s="25"/>
      <c r="F832" s="2"/>
      <c r="G832" s="3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10"/>
      <c r="C833" s="38"/>
      <c r="D833" s="2"/>
      <c r="E833" s="25"/>
      <c r="F833" s="2"/>
      <c r="G833" s="3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10"/>
      <c r="C834" s="38"/>
      <c r="D834" s="2"/>
      <c r="E834" s="25"/>
      <c r="F834" s="2"/>
      <c r="G834" s="3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10"/>
      <c r="C835" s="38"/>
      <c r="D835" s="2"/>
      <c r="E835" s="25"/>
      <c r="F835" s="2"/>
      <c r="G835" s="3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10"/>
      <c r="C836" s="38"/>
      <c r="D836" s="2"/>
      <c r="E836" s="25"/>
      <c r="F836" s="2"/>
      <c r="G836" s="3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10"/>
      <c r="C837" s="38"/>
      <c r="D837" s="2"/>
      <c r="E837" s="25"/>
      <c r="F837" s="2"/>
      <c r="G837" s="3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10"/>
      <c r="C838" s="38"/>
      <c r="D838" s="2"/>
      <c r="E838" s="25"/>
      <c r="F838" s="2"/>
      <c r="G838" s="3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10"/>
      <c r="C839" s="38"/>
      <c r="D839" s="2"/>
      <c r="E839" s="25"/>
      <c r="F839" s="2"/>
      <c r="G839" s="3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10"/>
      <c r="C840" s="38"/>
      <c r="D840" s="2"/>
      <c r="E840" s="25"/>
      <c r="F840" s="2"/>
      <c r="G840" s="3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10"/>
      <c r="C841" s="38"/>
      <c r="D841" s="2"/>
      <c r="E841" s="25"/>
      <c r="F841" s="2"/>
      <c r="G841" s="3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10"/>
      <c r="C842" s="38"/>
      <c r="D842" s="2"/>
      <c r="E842" s="25"/>
      <c r="F842" s="2"/>
      <c r="G842" s="3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10"/>
      <c r="C843" s="38"/>
      <c r="D843" s="2"/>
      <c r="E843" s="25"/>
      <c r="F843" s="2"/>
      <c r="G843" s="3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10"/>
      <c r="C844" s="38"/>
      <c r="D844" s="2"/>
      <c r="E844" s="25"/>
      <c r="F844" s="2"/>
      <c r="G844" s="3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10"/>
      <c r="C845" s="38"/>
      <c r="D845" s="2"/>
      <c r="E845" s="25"/>
      <c r="F845" s="2"/>
      <c r="G845" s="3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10"/>
      <c r="C846" s="38"/>
      <c r="D846" s="2"/>
      <c r="E846" s="25"/>
      <c r="F846" s="2"/>
      <c r="G846" s="3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10"/>
      <c r="C847" s="38"/>
      <c r="D847" s="2"/>
      <c r="E847" s="25"/>
      <c r="F847" s="2"/>
      <c r="G847" s="3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10"/>
      <c r="C848" s="38"/>
      <c r="D848" s="2"/>
      <c r="E848" s="25"/>
      <c r="F848" s="2"/>
      <c r="G848" s="3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10"/>
      <c r="C849" s="38"/>
      <c r="D849" s="2"/>
      <c r="E849" s="25"/>
      <c r="F849" s="2"/>
      <c r="G849" s="3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10"/>
      <c r="C850" s="38"/>
      <c r="D850" s="2"/>
      <c r="E850" s="25"/>
      <c r="F850" s="2"/>
      <c r="G850" s="3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10"/>
      <c r="C851" s="38"/>
      <c r="D851" s="2"/>
      <c r="E851" s="25"/>
      <c r="F851" s="2"/>
      <c r="G851" s="3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10"/>
      <c r="C852" s="38"/>
      <c r="D852" s="2"/>
      <c r="E852" s="25"/>
      <c r="F852" s="2"/>
      <c r="G852" s="3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10"/>
      <c r="C853" s="38"/>
      <c r="D853" s="2"/>
      <c r="E853" s="25"/>
      <c r="F853" s="2"/>
      <c r="G853" s="3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10"/>
      <c r="C854" s="38"/>
      <c r="D854" s="2"/>
      <c r="E854" s="25"/>
      <c r="F854" s="2"/>
      <c r="G854" s="3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10"/>
      <c r="C855" s="38"/>
      <c r="D855" s="2"/>
      <c r="E855" s="25"/>
      <c r="F855" s="2"/>
      <c r="G855" s="3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10"/>
      <c r="C856" s="38"/>
      <c r="D856" s="2"/>
      <c r="E856" s="25"/>
      <c r="F856" s="2"/>
      <c r="G856" s="3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10"/>
      <c r="C857" s="38"/>
      <c r="D857" s="2"/>
      <c r="E857" s="25"/>
      <c r="F857" s="2"/>
      <c r="G857" s="3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10"/>
      <c r="C858" s="38"/>
      <c r="D858" s="2"/>
      <c r="E858" s="25"/>
      <c r="F858" s="2"/>
      <c r="G858" s="3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10"/>
      <c r="C859" s="38"/>
      <c r="D859" s="2"/>
      <c r="E859" s="25"/>
      <c r="F859" s="2"/>
      <c r="G859" s="3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10"/>
      <c r="C860" s="38"/>
      <c r="D860" s="2"/>
      <c r="E860" s="25"/>
      <c r="F860" s="2"/>
      <c r="G860" s="3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10"/>
      <c r="C861" s="38"/>
      <c r="D861" s="2"/>
      <c r="E861" s="25"/>
      <c r="F861" s="2"/>
      <c r="G861" s="3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10"/>
      <c r="C862" s="38"/>
      <c r="D862" s="2"/>
      <c r="E862" s="25"/>
      <c r="F862" s="2"/>
      <c r="G862" s="3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10"/>
      <c r="C863" s="38"/>
      <c r="D863" s="2"/>
      <c r="E863" s="25"/>
      <c r="F863" s="2"/>
      <c r="G863" s="3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10"/>
      <c r="C864" s="38"/>
      <c r="D864" s="2"/>
      <c r="E864" s="25"/>
      <c r="F864" s="2"/>
      <c r="G864" s="3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10"/>
      <c r="C865" s="38"/>
      <c r="D865" s="2"/>
      <c r="E865" s="25"/>
      <c r="F865" s="2"/>
      <c r="G865" s="3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10"/>
      <c r="C866" s="38"/>
      <c r="D866" s="2"/>
      <c r="E866" s="25"/>
      <c r="F866" s="2"/>
      <c r="G866" s="3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10"/>
      <c r="C867" s="38"/>
      <c r="D867" s="2"/>
      <c r="E867" s="25"/>
      <c r="F867" s="2"/>
      <c r="G867" s="3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10"/>
      <c r="C868" s="38"/>
      <c r="D868" s="2"/>
      <c r="E868" s="25"/>
      <c r="F868" s="2"/>
      <c r="G868" s="3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10"/>
      <c r="C869" s="38"/>
      <c r="D869" s="2"/>
      <c r="E869" s="25"/>
      <c r="F869" s="2"/>
      <c r="G869" s="3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10"/>
      <c r="C870" s="38"/>
      <c r="D870" s="2"/>
      <c r="E870" s="25"/>
      <c r="F870" s="2"/>
      <c r="G870" s="3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10"/>
      <c r="C871" s="38"/>
      <c r="D871" s="2"/>
      <c r="E871" s="25"/>
      <c r="F871" s="2"/>
      <c r="G871" s="3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10"/>
      <c r="C872" s="38"/>
      <c r="D872" s="2"/>
      <c r="E872" s="25"/>
      <c r="F872" s="2"/>
      <c r="G872" s="3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10"/>
      <c r="C873" s="38"/>
      <c r="D873" s="2"/>
      <c r="E873" s="25"/>
      <c r="F873" s="2"/>
      <c r="G873" s="3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10"/>
      <c r="C874" s="38"/>
      <c r="D874" s="2"/>
      <c r="E874" s="25"/>
      <c r="F874" s="2"/>
      <c r="G874" s="3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10"/>
      <c r="C875" s="38"/>
      <c r="D875" s="2"/>
      <c r="E875" s="25"/>
      <c r="F875" s="2"/>
      <c r="G875" s="3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10"/>
      <c r="C876" s="38"/>
      <c r="D876" s="2"/>
      <c r="E876" s="25"/>
      <c r="F876" s="2"/>
      <c r="G876" s="3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10"/>
      <c r="C877" s="38"/>
      <c r="D877" s="2"/>
      <c r="E877" s="25"/>
      <c r="F877" s="2"/>
      <c r="G877" s="3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10"/>
      <c r="C878" s="38"/>
      <c r="D878" s="2"/>
      <c r="E878" s="25"/>
      <c r="F878" s="2"/>
      <c r="G878" s="3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10"/>
      <c r="C879" s="38"/>
      <c r="D879" s="2"/>
      <c r="E879" s="25"/>
      <c r="F879" s="2"/>
      <c r="G879" s="3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10"/>
      <c r="C880" s="38"/>
      <c r="D880" s="2"/>
      <c r="E880" s="25"/>
      <c r="F880" s="2"/>
      <c r="G880" s="3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10"/>
      <c r="C881" s="38"/>
      <c r="D881" s="2"/>
      <c r="E881" s="25"/>
      <c r="F881" s="2"/>
      <c r="G881" s="3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10"/>
      <c r="C882" s="38"/>
      <c r="D882" s="2"/>
      <c r="E882" s="25"/>
      <c r="F882" s="2"/>
      <c r="G882" s="3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10"/>
      <c r="C883" s="38"/>
      <c r="D883" s="2"/>
      <c r="E883" s="25"/>
      <c r="F883" s="2"/>
      <c r="G883" s="3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10"/>
      <c r="C884" s="38"/>
      <c r="D884" s="2"/>
      <c r="E884" s="25"/>
      <c r="F884" s="2"/>
      <c r="G884" s="3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10"/>
      <c r="C885" s="38"/>
      <c r="D885" s="2"/>
      <c r="E885" s="25"/>
      <c r="F885" s="2"/>
      <c r="G885" s="3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10"/>
      <c r="C886" s="38"/>
      <c r="D886" s="2"/>
      <c r="E886" s="25"/>
      <c r="F886" s="2"/>
      <c r="G886" s="3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10"/>
      <c r="C887" s="38"/>
      <c r="D887" s="2"/>
      <c r="E887" s="25"/>
      <c r="F887" s="2"/>
      <c r="G887" s="3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10"/>
      <c r="C888" s="38"/>
      <c r="D888" s="2"/>
      <c r="E888" s="25"/>
      <c r="F888" s="2"/>
      <c r="G888" s="3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10"/>
      <c r="C889" s="38"/>
      <c r="D889" s="2"/>
      <c r="E889" s="25"/>
      <c r="F889" s="2"/>
      <c r="G889" s="3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10"/>
      <c r="C890" s="38"/>
      <c r="D890" s="2"/>
      <c r="E890" s="25"/>
      <c r="F890" s="2"/>
      <c r="G890" s="3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10"/>
      <c r="C891" s="38"/>
      <c r="D891" s="2"/>
      <c r="E891" s="25"/>
      <c r="F891" s="2"/>
      <c r="G891" s="3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10"/>
      <c r="C892" s="38"/>
      <c r="D892" s="2"/>
      <c r="E892" s="25"/>
      <c r="F892" s="2"/>
      <c r="G892" s="3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10"/>
      <c r="C893" s="38"/>
      <c r="D893" s="2"/>
      <c r="E893" s="25"/>
      <c r="F893" s="2"/>
      <c r="G893" s="3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10"/>
      <c r="C894" s="38"/>
      <c r="D894" s="2"/>
      <c r="E894" s="25"/>
      <c r="F894" s="2"/>
      <c r="G894" s="3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10"/>
      <c r="C895" s="38"/>
      <c r="D895" s="2"/>
      <c r="E895" s="25"/>
      <c r="F895" s="2"/>
      <c r="G895" s="3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10"/>
      <c r="C896" s="38"/>
      <c r="D896" s="2"/>
      <c r="E896" s="25"/>
      <c r="F896" s="2"/>
      <c r="G896" s="3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10"/>
      <c r="C897" s="38"/>
      <c r="D897" s="2"/>
      <c r="E897" s="25"/>
      <c r="F897" s="2"/>
      <c r="G897" s="3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10"/>
      <c r="C898" s="38"/>
      <c r="D898" s="2"/>
      <c r="E898" s="25"/>
      <c r="F898" s="2"/>
      <c r="G898" s="3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10"/>
      <c r="C899" s="38"/>
      <c r="D899" s="2"/>
      <c r="E899" s="25"/>
      <c r="F899" s="2"/>
      <c r="G899" s="3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10"/>
      <c r="C900" s="38"/>
      <c r="D900" s="2"/>
      <c r="E900" s="25"/>
      <c r="F900" s="2"/>
      <c r="G900" s="3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10"/>
      <c r="C901" s="38"/>
      <c r="D901" s="2"/>
      <c r="E901" s="25"/>
      <c r="F901" s="2"/>
      <c r="G901" s="3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10"/>
      <c r="C902" s="38"/>
      <c r="D902" s="2"/>
      <c r="E902" s="25"/>
      <c r="F902" s="2"/>
      <c r="G902" s="3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10"/>
      <c r="C903" s="38"/>
      <c r="D903" s="2"/>
      <c r="E903" s="25"/>
      <c r="F903" s="2"/>
      <c r="G903" s="3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10"/>
      <c r="C904" s="38"/>
      <c r="D904" s="2"/>
      <c r="E904" s="25"/>
      <c r="F904" s="2"/>
      <c r="G904" s="3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10"/>
      <c r="C905" s="38"/>
      <c r="D905" s="2"/>
      <c r="E905" s="25"/>
      <c r="F905" s="2"/>
      <c r="G905" s="3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10"/>
      <c r="C906" s="38"/>
      <c r="D906" s="2"/>
      <c r="E906" s="25"/>
      <c r="F906" s="2"/>
      <c r="G906" s="3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10"/>
      <c r="C907" s="38"/>
      <c r="D907" s="2"/>
      <c r="E907" s="25"/>
      <c r="F907" s="2"/>
      <c r="G907" s="3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10"/>
      <c r="C908" s="38"/>
      <c r="D908" s="2"/>
      <c r="E908" s="25"/>
      <c r="F908" s="2"/>
      <c r="G908" s="3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10"/>
      <c r="C909" s="38"/>
      <c r="D909" s="2"/>
      <c r="E909" s="25"/>
      <c r="F909" s="2"/>
      <c r="G909" s="3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10"/>
      <c r="C910" s="38"/>
      <c r="D910" s="2"/>
      <c r="E910" s="25"/>
      <c r="F910" s="2"/>
      <c r="G910" s="3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10"/>
      <c r="C911" s="38"/>
      <c r="D911" s="2"/>
      <c r="E911" s="25"/>
      <c r="F911" s="2"/>
      <c r="G911" s="3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10"/>
      <c r="C912" s="38"/>
      <c r="D912" s="2"/>
      <c r="E912" s="25"/>
      <c r="F912" s="2"/>
      <c r="G912" s="3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10"/>
      <c r="C913" s="38"/>
      <c r="D913" s="2"/>
      <c r="E913" s="25"/>
      <c r="F913" s="2"/>
      <c r="G913" s="3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10"/>
      <c r="C914" s="38"/>
      <c r="D914" s="2"/>
      <c r="E914" s="25"/>
      <c r="F914" s="2"/>
      <c r="G914" s="3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10"/>
      <c r="C915" s="38"/>
      <c r="D915" s="2"/>
      <c r="E915" s="25"/>
      <c r="F915" s="2"/>
      <c r="G915" s="3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10"/>
      <c r="C916" s="38"/>
      <c r="D916" s="2"/>
      <c r="E916" s="25"/>
      <c r="F916" s="2"/>
      <c r="G916" s="3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10"/>
      <c r="C917" s="38"/>
      <c r="D917" s="2"/>
      <c r="E917" s="25"/>
      <c r="F917" s="2"/>
      <c r="G917" s="3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10"/>
      <c r="C918" s="38"/>
      <c r="D918" s="2"/>
      <c r="E918" s="25"/>
      <c r="F918" s="2"/>
      <c r="G918" s="3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10"/>
      <c r="C919" s="38"/>
      <c r="D919" s="2"/>
      <c r="E919" s="25"/>
      <c r="F919" s="2"/>
      <c r="G919" s="3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10"/>
      <c r="C920" s="38"/>
      <c r="D920" s="2"/>
      <c r="E920" s="25"/>
      <c r="F920" s="2"/>
      <c r="G920" s="3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10"/>
      <c r="C921" s="38"/>
      <c r="D921" s="2"/>
      <c r="E921" s="25"/>
      <c r="F921" s="2"/>
      <c r="G921" s="3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10"/>
      <c r="C922" s="38"/>
      <c r="D922" s="2"/>
      <c r="E922" s="25"/>
      <c r="F922" s="2"/>
      <c r="G922" s="3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10"/>
      <c r="C923" s="38"/>
      <c r="D923" s="2"/>
      <c r="E923" s="25"/>
      <c r="F923" s="2"/>
      <c r="G923" s="3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10"/>
      <c r="C924" s="38"/>
      <c r="D924" s="2"/>
      <c r="E924" s="25"/>
      <c r="F924" s="2"/>
      <c r="G924" s="3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10"/>
      <c r="C925" s="38"/>
      <c r="D925" s="2"/>
      <c r="E925" s="25"/>
      <c r="F925" s="2"/>
      <c r="G925" s="3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10"/>
      <c r="C926" s="38"/>
      <c r="D926" s="2"/>
      <c r="E926" s="25"/>
      <c r="F926" s="2"/>
      <c r="G926" s="3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10"/>
      <c r="C927" s="38"/>
      <c r="D927" s="2"/>
      <c r="E927" s="25"/>
      <c r="F927" s="2"/>
      <c r="G927" s="3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10"/>
      <c r="C928" s="38"/>
      <c r="D928" s="2"/>
      <c r="E928" s="25"/>
      <c r="F928" s="2"/>
      <c r="G928" s="3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10"/>
      <c r="C929" s="38"/>
      <c r="D929" s="2"/>
      <c r="E929" s="25"/>
      <c r="F929" s="2"/>
      <c r="G929" s="3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10"/>
      <c r="C930" s="38"/>
      <c r="D930" s="2"/>
      <c r="E930" s="25"/>
      <c r="F930" s="2"/>
      <c r="G930" s="3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10"/>
      <c r="C931" s="38"/>
      <c r="D931" s="2"/>
      <c r="E931" s="25"/>
      <c r="F931" s="2"/>
      <c r="G931" s="3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10"/>
      <c r="C932" s="38"/>
      <c r="D932" s="2"/>
      <c r="E932" s="25"/>
      <c r="F932" s="2"/>
      <c r="G932" s="3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10"/>
      <c r="C933" s="38"/>
      <c r="D933" s="2"/>
      <c r="E933" s="25"/>
      <c r="F933" s="2"/>
      <c r="G933" s="3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10"/>
      <c r="C934" s="38"/>
      <c r="D934" s="2"/>
      <c r="E934" s="25"/>
      <c r="F934" s="2"/>
      <c r="G934" s="3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10"/>
      <c r="C935" s="38"/>
      <c r="D935" s="2"/>
      <c r="E935" s="25"/>
      <c r="F935" s="2"/>
      <c r="G935" s="3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10"/>
      <c r="C936" s="38"/>
      <c r="D936" s="2"/>
      <c r="E936" s="25"/>
      <c r="F936" s="2"/>
      <c r="G936" s="3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10"/>
      <c r="C937" s="38"/>
      <c r="D937" s="2"/>
      <c r="E937" s="25"/>
      <c r="F937" s="2"/>
      <c r="G937" s="3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10"/>
      <c r="C938" s="38"/>
      <c r="D938" s="2"/>
      <c r="E938" s="25"/>
      <c r="F938" s="2"/>
      <c r="G938" s="3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10"/>
      <c r="C939" s="38"/>
      <c r="D939" s="2"/>
      <c r="E939" s="25"/>
      <c r="F939" s="2"/>
      <c r="G939" s="3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10"/>
      <c r="C940" s="38"/>
      <c r="D940" s="2"/>
      <c r="E940" s="25"/>
      <c r="F940" s="2"/>
      <c r="G940" s="3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10"/>
      <c r="C941" s="38"/>
      <c r="D941" s="2"/>
      <c r="E941" s="25"/>
      <c r="F941" s="2"/>
      <c r="G941" s="3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10"/>
      <c r="C942" s="38"/>
      <c r="D942" s="2"/>
      <c r="E942" s="25"/>
      <c r="F942" s="2"/>
      <c r="G942" s="3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10"/>
      <c r="C943" s="38"/>
      <c r="D943" s="2"/>
      <c r="E943" s="25"/>
      <c r="F943" s="2"/>
      <c r="G943" s="3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10"/>
      <c r="C944" s="38"/>
      <c r="D944" s="2"/>
      <c r="E944" s="25"/>
      <c r="F944" s="2"/>
      <c r="G944" s="3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10"/>
      <c r="C945" s="38"/>
      <c r="D945" s="2"/>
      <c r="E945" s="25"/>
      <c r="F945" s="2"/>
      <c r="G945" s="3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10"/>
      <c r="C946" s="38"/>
      <c r="D946" s="2"/>
      <c r="E946" s="25"/>
      <c r="F946" s="2"/>
      <c r="G946" s="3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10"/>
      <c r="C947" s="38"/>
      <c r="D947" s="2"/>
      <c r="E947" s="25"/>
      <c r="F947" s="2"/>
      <c r="G947" s="3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10"/>
      <c r="C948" s="38"/>
      <c r="D948" s="2"/>
      <c r="E948" s="25"/>
      <c r="F948" s="2"/>
      <c r="G948" s="3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10"/>
      <c r="C949" s="38"/>
      <c r="D949" s="2"/>
      <c r="E949" s="25"/>
      <c r="F949" s="2"/>
      <c r="G949" s="3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10"/>
      <c r="C950" s="38"/>
      <c r="D950" s="2"/>
      <c r="E950" s="25"/>
      <c r="F950" s="2"/>
      <c r="G950" s="3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10"/>
      <c r="C951" s="38"/>
      <c r="D951" s="2"/>
      <c r="E951" s="25"/>
      <c r="F951" s="2"/>
      <c r="G951" s="3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10"/>
      <c r="C952" s="38"/>
      <c r="D952" s="2"/>
      <c r="E952" s="25"/>
      <c r="F952" s="2"/>
      <c r="G952" s="3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10"/>
      <c r="C953" s="38"/>
      <c r="D953" s="2"/>
      <c r="E953" s="25"/>
      <c r="F953" s="2"/>
      <c r="G953" s="3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10"/>
      <c r="C954" s="38"/>
      <c r="D954" s="2"/>
      <c r="E954" s="25"/>
      <c r="F954" s="2"/>
      <c r="G954" s="3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10"/>
      <c r="C955" s="38"/>
      <c r="D955" s="2"/>
      <c r="E955" s="25"/>
      <c r="F955" s="2"/>
      <c r="G955" s="3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10"/>
      <c r="C956" s="38"/>
      <c r="D956" s="2"/>
      <c r="E956" s="25"/>
      <c r="F956" s="2"/>
      <c r="G956" s="3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10"/>
      <c r="C957" s="38"/>
      <c r="D957" s="2"/>
      <c r="E957" s="25"/>
      <c r="F957" s="2"/>
      <c r="G957" s="3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10"/>
      <c r="C958" s="38"/>
      <c r="D958" s="2"/>
      <c r="E958" s="25"/>
      <c r="F958" s="2"/>
      <c r="G958" s="3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10"/>
      <c r="C959" s="38"/>
      <c r="D959" s="2"/>
      <c r="E959" s="25"/>
      <c r="F959" s="2"/>
      <c r="G959" s="3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10"/>
      <c r="C960" s="38"/>
      <c r="D960" s="2"/>
      <c r="E960" s="25"/>
      <c r="F960" s="2"/>
      <c r="G960" s="3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10"/>
      <c r="C961" s="38"/>
      <c r="D961" s="2"/>
      <c r="E961" s="25"/>
      <c r="F961" s="2"/>
      <c r="G961" s="3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10"/>
      <c r="C962" s="38"/>
      <c r="D962" s="2"/>
      <c r="E962" s="25"/>
      <c r="F962" s="2"/>
      <c r="G962" s="3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10"/>
      <c r="C963" s="38"/>
      <c r="D963" s="2"/>
      <c r="E963" s="25"/>
      <c r="F963" s="2"/>
      <c r="G963" s="3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10"/>
      <c r="C964" s="38"/>
      <c r="D964" s="2"/>
      <c r="E964" s="25"/>
      <c r="F964" s="2"/>
      <c r="G964" s="3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10"/>
      <c r="C965" s="38"/>
      <c r="D965" s="2"/>
      <c r="E965" s="25"/>
      <c r="F965" s="2"/>
      <c r="G965" s="3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10"/>
      <c r="C966" s="38"/>
      <c r="D966" s="2"/>
      <c r="E966" s="25"/>
      <c r="F966" s="2"/>
      <c r="G966" s="3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10"/>
      <c r="C967" s="38"/>
      <c r="D967" s="2"/>
      <c r="E967" s="25"/>
      <c r="F967" s="2"/>
      <c r="G967" s="3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10"/>
      <c r="C968" s="38"/>
      <c r="D968" s="2"/>
      <c r="E968" s="25"/>
      <c r="F968" s="2"/>
      <c r="G968" s="3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10"/>
      <c r="C969" s="38"/>
      <c r="D969" s="2"/>
      <c r="E969" s="25"/>
      <c r="F969" s="2"/>
      <c r="G969" s="3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10"/>
      <c r="C970" s="38"/>
      <c r="D970" s="2"/>
      <c r="E970" s="25"/>
      <c r="F970" s="2"/>
      <c r="G970" s="3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10"/>
      <c r="C971" s="38"/>
      <c r="D971" s="2"/>
      <c r="E971" s="25"/>
      <c r="F971" s="2"/>
      <c r="G971" s="3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10"/>
      <c r="C972" s="38"/>
      <c r="D972" s="2"/>
      <c r="E972" s="25"/>
      <c r="F972" s="2"/>
      <c r="G972" s="3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10"/>
      <c r="C973" s="38"/>
      <c r="D973" s="2"/>
      <c r="E973" s="25"/>
      <c r="F973" s="2"/>
      <c r="G973" s="3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10"/>
      <c r="C974" s="38"/>
      <c r="D974" s="2"/>
      <c r="E974" s="25"/>
      <c r="F974" s="2"/>
      <c r="G974" s="3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10"/>
      <c r="C975" s="38"/>
      <c r="D975" s="2"/>
      <c r="E975" s="25"/>
      <c r="F975" s="2"/>
      <c r="G975" s="3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10"/>
      <c r="C976" s="38"/>
      <c r="D976" s="2"/>
      <c r="E976" s="25"/>
      <c r="F976" s="2"/>
      <c r="G976" s="3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10"/>
      <c r="C977" s="38"/>
      <c r="D977" s="2"/>
      <c r="E977" s="25"/>
      <c r="F977" s="2"/>
      <c r="G977" s="3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10"/>
      <c r="C978" s="38"/>
      <c r="D978" s="2"/>
      <c r="E978" s="25"/>
      <c r="F978" s="2"/>
      <c r="G978" s="3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10"/>
      <c r="C979" s="38"/>
      <c r="D979" s="2"/>
      <c r="E979" s="25"/>
      <c r="F979" s="2"/>
      <c r="G979" s="3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</sheetData>
  <sortState ref="I3:K18">
    <sortCondition ref="K3:K18"/>
  </sortState>
  <mergeCells count="2">
    <mergeCell ref="A1:E1"/>
    <mergeCell ref="A2:E2"/>
  </mergeCells>
  <pageMargins left="0.78740157480314965" right="0" top="0" bottom="0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7"/>
  <sheetViews>
    <sheetView zoomScale="75" zoomScaleNormal="75" workbookViewId="0">
      <selection sqref="A1:E1"/>
    </sheetView>
  </sheetViews>
  <sheetFormatPr defaultColWidth="14.44140625" defaultRowHeight="15" customHeight="1" x14ac:dyDescent="0.25"/>
  <cols>
    <col min="1" max="1" width="16.109375" style="121" customWidth="1"/>
    <col min="2" max="2" width="15.6640625" style="121" customWidth="1"/>
    <col min="3" max="3" width="10.33203125" style="121" customWidth="1"/>
    <col min="4" max="4" width="29.44140625" style="121" customWidth="1"/>
    <col min="5" max="5" width="10.88671875" style="240" customWidth="1"/>
    <col min="6" max="6" width="11.44140625" style="121" customWidth="1"/>
    <col min="7" max="7" width="10.5546875" style="121" customWidth="1"/>
    <col min="8" max="17" width="9.109375" style="121" customWidth="1"/>
    <col min="18" max="16384" width="14.44140625" style="121"/>
  </cols>
  <sheetData>
    <row r="1" spans="1:19" s="137" customFormat="1" x14ac:dyDescent="0.25">
      <c r="A1" s="262" t="s">
        <v>0</v>
      </c>
      <c r="B1" s="263"/>
      <c r="C1" s="263"/>
      <c r="D1" s="263"/>
      <c r="E1" s="263"/>
      <c r="F1" s="13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37" customFormat="1" ht="15.6" x14ac:dyDescent="0.3">
      <c r="A2" s="264" t="s">
        <v>114</v>
      </c>
      <c r="B2" s="265"/>
      <c r="C2" s="265"/>
      <c r="D2" s="265"/>
      <c r="E2" s="265"/>
      <c r="G2" s="3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3.2" x14ac:dyDescent="0.25">
      <c r="A3" s="4"/>
      <c r="B3" s="5"/>
      <c r="C3" s="6"/>
      <c r="D3" s="4"/>
      <c r="E3" s="7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" ht="15.6" x14ac:dyDescent="0.3">
      <c r="A4" s="114" t="s">
        <v>119</v>
      </c>
      <c r="B4" s="8"/>
      <c r="C4" s="9" t="s">
        <v>62</v>
      </c>
      <c r="D4" s="2"/>
      <c r="E4" s="10" t="s">
        <v>2</v>
      </c>
      <c r="G4" s="192" t="s">
        <v>201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13.2" x14ac:dyDescent="0.25">
      <c r="A5" s="4"/>
      <c r="B5" s="5"/>
      <c r="C5" s="6"/>
      <c r="D5" s="4"/>
      <c r="E5" s="7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9" s="137" customFormat="1" ht="15.6" x14ac:dyDescent="0.3">
      <c r="A6" s="43" t="s">
        <v>3</v>
      </c>
      <c r="B6" s="109" t="s">
        <v>4</v>
      </c>
      <c r="C6" s="119">
        <v>1</v>
      </c>
      <c r="D6" s="42" t="s">
        <v>179</v>
      </c>
      <c r="E6" s="111" t="s">
        <v>253</v>
      </c>
      <c r="F6" s="42"/>
      <c r="G6" s="181" t="s">
        <v>203</v>
      </c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9" s="137" customFormat="1" ht="13.2" x14ac:dyDescent="0.25">
      <c r="A7" s="176"/>
      <c r="B7" s="177"/>
      <c r="C7" s="178"/>
      <c r="D7" s="176"/>
      <c r="E7" s="179"/>
      <c r="F7" s="176"/>
      <c r="G7" s="178"/>
      <c r="H7" s="176"/>
      <c r="I7" s="176"/>
      <c r="J7" s="176"/>
      <c r="K7" s="176"/>
      <c r="L7" s="176"/>
      <c r="M7" s="176"/>
      <c r="N7" s="176"/>
      <c r="O7" s="176"/>
      <c r="P7" s="176"/>
      <c r="Q7" s="176"/>
    </row>
    <row r="8" spans="1:19" s="137" customFormat="1" ht="15.6" x14ac:dyDescent="0.3">
      <c r="A8" s="43"/>
      <c r="B8" s="109" t="s">
        <v>38</v>
      </c>
      <c r="C8" s="119">
        <v>1</v>
      </c>
      <c r="D8" s="42" t="s">
        <v>37</v>
      </c>
      <c r="E8" s="111" t="s">
        <v>250</v>
      </c>
      <c r="F8" s="176"/>
      <c r="G8" s="178"/>
      <c r="H8" s="176"/>
      <c r="I8" s="176"/>
      <c r="J8" s="176"/>
      <c r="K8" s="176"/>
      <c r="L8" s="176"/>
      <c r="M8" s="176"/>
      <c r="N8" s="176"/>
      <c r="O8" s="176"/>
      <c r="P8" s="176"/>
      <c r="Q8" s="176"/>
    </row>
    <row r="9" spans="1:19" s="137" customFormat="1" ht="15.6" x14ac:dyDescent="0.3">
      <c r="A9" s="43"/>
      <c r="B9" s="109"/>
      <c r="C9" s="119">
        <v>2</v>
      </c>
      <c r="D9" s="42" t="s">
        <v>205</v>
      </c>
      <c r="E9" s="111" t="s">
        <v>251</v>
      </c>
      <c r="F9" s="176"/>
      <c r="G9" s="178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1:19" s="137" customFormat="1" ht="15.6" x14ac:dyDescent="0.3">
      <c r="A10" s="43"/>
      <c r="B10" s="109"/>
      <c r="C10" s="119">
        <v>3</v>
      </c>
      <c r="D10" s="42" t="s">
        <v>72</v>
      </c>
      <c r="E10" s="111" t="s">
        <v>252</v>
      </c>
      <c r="F10" s="176"/>
      <c r="G10" s="178"/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9" s="137" customFormat="1" ht="13.2" x14ac:dyDescent="0.25">
      <c r="A11" s="176"/>
      <c r="B11" s="177"/>
      <c r="C11" s="178"/>
      <c r="D11" s="176"/>
      <c r="E11" s="179"/>
      <c r="F11" s="176"/>
      <c r="G11" s="178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9" s="137" customFormat="1" ht="15.6" x14ac:dyDescent="0.3">
      <c r="A12" s="176"/>
      <c r="B12" s="109" t="s">
        <v>10</v>
      </c>
      <c r="C12" s="119">
        <v>1</v>
      </c>
      <c r="D12" s="42" t="s">
        <v>208</v>
      </c>
      <c r="E12" s="180" t="s">
        <v>254</v>
      </c>
      <c r="F12" s="176"/>
      <c r="G12" s="178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137" customFormat="1" ht="13.2" x14ac:dyDescent="0.25">
      <c r="A13" s="176"/>
      <c r="B13" s="177"/>
      <c r="C13" s="178"/>
      <c r="D13" s="176"/>
      <c r="E13" s="179"/>
      <c r="F13" s="176"/>
      <c r="G13" s="178"/>
      <c r="H13" s="176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9" s="137" customFormat="1" ht="15.6" x14ac:dyDescent="0.3">
      <c r="A14" s="176"/>
      <c r="B14" s="300" t="s">
        <v>6</v>
      </c>
      <c r="C14" s="33">
        <v>1</v>
      </c>
      <c r="D14" s="29" t="s">
        <v>80</v>
      </c>
      <c r="E14" s="32">
        <v>59.03</v>
      </c>
      <c r="F14" s="176"/>
      <c r="G14" s="178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9" s="137" customFormat="1" ht="13.2" x14ac:dyDescent="0.25">
      <c r="A15" s="176"/>
      <c r="B15" s="177"/>
      <c r="C15" s="178"/>
      <c r="D15" s="176"/>
      <c r="E15" s="179"/>
      <c r="F15" s="176"/>
      <c r="G15" s="178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9" s="137" customFormat="1" ht="15.6" x14ac:dyDescent="0.3">
      <c r="A16" s="176"/>
      <c r="B16" s="109" t="s">
        <v>11</v>
      </c>
      <c r="C16" s="119">
        <v>1</v>
      </c>
      <c r="D16" s="42" t="s">
        <v>5</v>
      </c>
      <c r="E16" s="111">
        <v>55.79</v>
      </c>
      <c r="F16" s="176"/>
      <c r="G16" s="178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 s="137" customFormat="1" ht="15.6" x14ac:dyDescent="0.3">
      <c r="A17" s="176"/>
      <c r="B17" s="109"/>
      <c r="C17" s="119">
        <v>2</v>
      </c>
      <c r="D17" s="118" t="s">
        <v>210</v>
      </c>
      <c r="E17" s="111" t="s">
        <v>255</v>
      </c>
      <c r="F17" s="176"/>
      <c r="G17" s="178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7" s="137" customFormat="1" ht="13.2" x14ac:dyDescent="0.25">
      <c r="A18" s="176"/>
      <c r="B18" s="177"/>
      <c r="C18" s="178"/>
      <c r="E18" s="240"/>
      <c r="F18" s="176"/>
      <c r="G18" s="178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s="137" customFormat="1" ht="15.6" x14ac:dyDescent="0.3">
      <c r="A19" s="176"/>
      <c r="B19" s="109" t="s">
        <v>25</v>
      </c>
      <c r="C19" s="119">
        <v>1</v>
      </c>
      <c r="D19" s="42" t="s">
        <v>85</v>
      </c>
      <c r="E19" s="111">
        <v>42.9</v>
      </c>
      <c r="F19" s="176"/>
      <c r="G19" s="178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7" s="137" customFormat="1" ht="15.6" x14ac:dyDescent="0.3">
      <c r="A20" s="176"/>
      <c r="B20" s="109"/>
      <c r="C20" s="119">
        <v>2</v>
      </c>
      <c r="D20" s="42" t="s">
        <v>212</v>
      </c>
      <c r="E20" s="111">
        <v>55.06</v>
      </c>
      <c r="F20" s="42"/>
      <c r="G20" s="119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s="137" customFormat="1" ht="15.6" x14ac:dyDescent="0.3">
      <c r="A21" s="176"/>
      <c r="B21" s="109"/>
      <c r="C21" s="119">
        <v>3</v>
      </c>
      <c r="D21" s="42" t="s">
        <v>213</v>
      </c>
      <c r="E21" s="111">
        <v>59.9</v>
      </c>
      <c r="F21" s="42"/>
      <c r="G21" s="119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1:17" s="137" customFormat="1" x14ac:dyDescent="0.25">
      <c r="A22" s="176"/>
      <c r="B22" s="177"/>
      <c r="C22" s="178"/>
      <c r="D22" s="176"/>
      <c r="E22" s="111"/>
      <c r="F22" s="42"/>
      <c r="G22" s="119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s="137" customFormat="1" ht="15.6" x14ac:dyDescent="0.3">
      <c r="A23" s="176"/>
      <c r="B23" s="109" t="s">
        <v>16</v>
      </c>
      <c r="C23" s="112">
        <v>1</v>
      </c>
      <c r="D23" s="110" t="s">
        <v>90</v>
      </c>
      <c r="E23" s="111">
        <v>40</v>
      </c>
      <c r="F23" s="42"/>
      <c r="G23" s="119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s="137" customFormat="1" x14ac:dyDescent="0.25">
      <c r="A24" s="176"/>
      <c r="B24" s="177"/>
      <c r="C24" s="178"/>
      <c r="D24" s="176"/>
      <c r="E24" s="111"/>
      <c r="F24" s="42"/>
      <c r="G24" s="119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s="137" customFormat="1" ht="15.75" customHeight="1" x14ac:dyDescent="0.3">
      <c r="A25" s="176"/>
      <c r="B25" s="109" t="s">
        <v>18</v>
      </c>
      <c r="C25" s="112">
        <v>1</v>
      </c>
      <c r="D25" s="110" t="s">
        <v>44</v>
      </c>
      <c r="E25" s="111">
        <v>34.69</v>
      </c>
      <c r="F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s="137" customFormat="1" ht="15.75" customHeight="1" x14ac:dyDescent="0.3">
      <c r="A26" s="176"/>
      <c r="B26" s="109"/>
      <c r="C26" s="112"/>
      <c r="E26" s="240"/>
      <c r="F26" s="42"/>
      <c r="G26" s="119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s="137" customFormat="1" ht="15.75" customHeight="1" x14ac:dyDescent="0.3">
      <c r="A27" s="176"/>
      <c r="B27" s="109" t="s">
        <v>8</v>
      </c>
      <c r="C27" s="112">
        <v>1</v>
      </c>
      <c r="D27" s="139" t="s">
        <v>46</v>
      </c>
      <c r="E27" s="140">
        <v>35.200000000000003</v>
      </c>
      <c r="F27" s="42"/>
      <c r="G27" s="119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s="137" customFormat="1" ht="15.75" customHeight="1" x14ac:dyDescent="0.3">
      <c r="A28" s="176"/>
      <c r="B28" s="109"/>
      <c r="C28" s="112"/>
      <c r="E28" s="240"/>
      <c r="F28" s="42"/>
      <c r="G28" s="119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7" s="137" customFormat="1" ht="15.75" customHeight="1" x14ac:dyDescent="0.25">
      <c r="A29" s="42"/>
      <c r="B29" s="181"/>
      <c r="C29" s="119"/>
      <c r="D29" s="42"/>
      <c r="E29" s="111"/>
      <c r="F29" s="176"/>
      <c r="G29" s="119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 s="137" customFormat="1" ht="15.75" customHeight="1" x14ac:dyDescent="0.3">
      <c r="A30" s="43" t="s">
        <v>9</v>
      </c>
      <c r="B30" s="109" t="s">
        <v>214</v>
      </c>
      <c r="C30" s="119">
        <v>1</v>
      </c>
      <c r="D30" s="42" t="s">
        <v>215</v>
      </c>
      <c r="E30" s="111" t="s">
        <v>256</v>
      </c>
      <c r="F30" s="176"/>
      <c r="G30" s="119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7" s="137" customFormat="1" ht="15.75" customHeight="1" x14ac:dyDescent="0.25">
      <c r="A31" s="42"/>
      <c r="B31" s="181"/>
      <c r="C31" s="119"/>
      <c r="D31" s="42"/>
      <c r="E31" s="111"/>
      <c r="F31" s="176"/>
      <c r="G31" s="119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7" s="137" customFormat="1" ht="15.75" customHeight="1" x14ac:dyDescent="0.3">
      <c r="A32" s="42"/>
      <c r="B32" s="109" t="s">
        <v>70</v>
      </c>
      <c r="C32" s="119">
        <v>1</v>
      </c>
      <c r="D32" s="42" t="s">
        <v>217</v>
      </c>
      <c r="E32" s="111" t="s">
        <v>257</v>
      </c>
      <c r="F32" s="176"/>
      <c r="G32" s="119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7" s="137" customFormat="1" ht="15.75" customHeight="1" x14ac:dyDescent="0.25">
      <c r="A33" s="42"/>
      <c r="B33" s="181"/>
      <c r="C33" s="119"/>
      <c r="D33" s="42"/>
      <c r="E33" s="111"/>
      <c r="F33" s="176"/>
      <c r="G33" s="119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7" s="137" customFormat="1" ht="15.75" customHeight="1" x14ac:dyDescent="0.3">
      <c r="A34" s="42"/>
      <c r="B34" s="109" t="s">
        <v>4</v>
      </c>
      <c r="C34" s="119">
        <v>1</v>
      </c>
      <c r="D34" s="42" t="s">
        <v>219</v>
      </c>
      <c r="E34" s="111" t="s">
        <v>258</v>
      </c>
      <c r="F34" s="176"/>
      <c r="G34" s="119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1:17" s="137" customFormat="1" ht="15.75" customHeight="1" x14ac:dyDescent="0.3">
      <c r="A35" s="42"/>
      <c r="B35" s="109"/>
      <c r="C35" s="119">
        <v>2</v>
      </c>
      <c r="D35" s="42" t="s">
        <v>183</v>
      </c>
      <c r="E35" s="111" t="s">
        <v>259</v>
      </c>
      <c r="F35" s="176"/>
      <c r="G35" s="119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7" s="137" customFormat="1" ht="15.75" customHeight="1" x14ac:dyDescent="0.25">
      <c r="A36" s="42"/>
      <c r="B36" s="181"/>
      <c r="C36" s="119"/>
      <c r="D36" s="42"/>
      <c r="E36" s="111"/>
      <c r="F36" s="176"/>
      <c r="G36" s="119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s="137" customFormat="1" ht="15.75" customHeight="1" x14ac:dyDescent="0.3">
      <c r="B37" s="109" t="s">
        <v>10</v>
      </c>
      <c r="C37" s="119">
        <v>1</v>
      </c>
      <c r="D37" s="42" t="s">
        <v>39</v>
      </c>
      <c r="E37" s="111">
        <v>56.1</v>
      </c>
      <c r="F37" s="176"/>
      <c r="G37" s="178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s="137" customFormat="1" ht="15.75" customHeight="1" x14ac:dyDescent="0.3">
      <c r="B38" s="109"/>
      <c r="C38" s="119">
        <v>2</v>
      </c>
      <c r="D38" s="42" t="s">
        <v>222</v>
      </c>
      <c r="E38" s="111" t="s">
        <v>260</v>
      </c>
      <c r="F38" s="176"/>
      <c r="G38" s="178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 s="137" customFormat="1" ht="15.75" customHeight="1" x14ac:dyDescent="0.3">
      <c r="A39" s="43"/>
      <c r="B39" s="176"/>
      <c r="C39" s="176"/>
      <c r="D39" s="176"/>
      <c r="E39" s="111"/>
      <c r="F39" s="176"/>
      <c r="G39" s="178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0" spans="1:17" s="137" customFormat="1" ht="15.75" customHeight="1" x14ac:dyDescent="0.3">
      <c r="A40" s="43"/>
      <c r="B40" s="109" t="s">
        <v>6</v>
      </c>
      <c r="C40" s="112">
        <v>1</v>
      </c>
      <c r="D40" s="42" t="s">
        <v>224</v>
      </c>
      <c r="E40" s="111">
        <v>48.03</v>
      </c>
      <c r="F40" s="176"/>
      <c r="G40" s="178"/>
      <c r="H40" s="176"/>
      <c r="I40" s="176"/>
      <c r="J40" s="176"/>
      <c r="K40" s="176"/>
      <c r="L40" s="176"/>
      <c r="M40" s="176"/>
      <c r="N40" s="176"/>
      <c r="O40" s="176"/>
      <c r="P40" s="176"/>
      <c r="Q40" s="176"/>
    </row>
    <row r="41" spans="1:17" s="137" customFormat="1" ht="15.75" customHeight="1" x14ac:dyDescent="0.3">
      <c r="A41" s="43"/>
      <c r="B41" s="109"/>
      <c r="C41" s="112">
        <v>2</v>
      </c>
      <c r="D41" s="42" t="s">
        <v>140</v>
      </c>
      <c r="E41" s="111">
        <v>55.6</v>
      </c>
      <c r="F41" s="176"/>
      <c r="G41" s="178"/>
      <c r="H41" s="176"/>
      <c r="I41" s="176"/>
      <c r="J41" s="176"/>
      <c r="K41" s="176"/>
      <c r="L41" s="176"/>
      <c r="M41" s="176"/>
      <c r="N41" s="176"/>
      <c r="O41" s="176"/>
      <c r="P41" s="176"/>
      <c r="Q41" s="176"/>
    </row>
    <row r="42" spans="1:17" s="137" customFormat="1" ht="15.75" customHeight="1" x14ac:dyDescent="0.3">
      <c r="A42" s="43"/>
      <c r="B42" s="109"/>
      <c r="C42" s="33">
        <v>3</v>
      </c>
      <c r="D42" s="42" t="s">
        <v>225</v>
      </c>
      <c r="E42" s="111" t="s">
        <v>261</v>
      </c>
      <c r="F42" s="176"/>
      <c r="G42" s="178"/>
      <c r="H42" s="176"/>
      <c r="I42" s="176"/>
      <c r="J42" s="176"/>
      <c r="K42" s="176"/>
      <c r="L42" s="176"/>
      <c r="M42" s="176"/>
      <c r="N42" s="176"/>
      <c r="O42" s="176"/>
      <c r="P42" s="176"/>
      <c r="Q42" s="176"/>
    </row>
    <row r="43" spans="1:17" s="137" customFormat="1" ht="15.75" customHeight="1" x14ac:dyDescent="0.3">
      <c r="A43" s="43"/>
      <c r="B43" s="176"/>
      <c r="C43" s="176"/>
      <c r="E43" s="120"/>
      <c r="F43" s="176"/>
      <c r="G43" s="178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s="137" customFormat="1" ht="15.75" customHeight="1" x14ac:dyDescent="0.3">
      <c r="A44" s="43"/>
      <c r="B44" s="109" t="s">
        <v>11</v>
      </c>
      <c r="C44" s="119">
        <v>1</v>
      </c>
      <c r="D44" s="42" t="s">
        <v>139</v>
      </c>
      <c r="E44" s="111">
        <v>42.7</v>
      </c>
      <c r="F44" s="87"/>
      <c r="G44" s="119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17" s="137" customFormat="1" ht="15.75" customHeight="1" x14ac:dyDescent="0.3">
      <c r="A45" s="43"/>
      <c r="B45" s="109"/>
      <c r="C45" s="119">
        <v>2</v>
      </c>
      <c r="D45" s="42" t="s">
        <v>227</v>
      </c>
      <c r="E45" s="111">
        <v>57.69</v>
      </c>
      <c r="F45" s="176"/>
      <c r="G45" s="18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1:17" s="137" customFormat="1" ht="15.75" customHeight="1" x14ac:dyDescent="0.3">
      <c r="A46" s="43"/>
      <c r="B46" s="109"/>
      <c r="C46" s="119"/>
      <c r="E46" s="120"/>
      <c r="F46" s="176"/>
      <c r="G46" s="18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17" s="137" customFormat="1" ht="15.75" customHeight="1" x14ac:dyDescent="0.3">
      <c r="A47" s="43"/>
      <c r="B47" s="109" t="s">
        <v>25</v>
      </c>
      <c r="C47" s="119">
        <v>1</v>
      </c>
      <c r="D47" s="42" t="s">
        <v>57</v>
      </c>
      <c r="E47" s="111">
        <v>43.09</v>
      </c>
      <c r="F47" s="176"/>
      <c r="G47" s="18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1:17" s="137" customFormat="1" ht="15.75" customHeight="1" x14ac:dyDescent="0.3">
      <c r="A48" s="43"/>
      <c r="B48" s="109"/>
      <c r="C48" s="119">
        <v>2</v>
      </c>
      <c r="D48" s="42" t="s">
        <v>228</v>
      </c>
      <c r="E48" s="111" t="s">
        <v>262</v>
      </c>
      <c r="F48" s="87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7" s="137" customFormat="1" ht="15.75" customHeight="1" x14ac:dyDescent="0.3">
      <c r="A49" s="43"/>
      <c r="B49" s="109"/>
      <c r="C49" s="119"/>
      <c r="E49" s="120"/>
      <c r="F49" s="87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7" s="137" customFormat="1" ht="15.75" customHeight="1" x14ac:dyDescent="0.3">
      <c r="A50" s="43"/>
      <c r="B50" s="109" t="s">
        <v>26</v>
      </c>
      <c r="C50" s="119">
        <v>1</v>
      </c>
      <c r="D50" s="42" t="s">
        <v>42</v>
      </c>
      <c r="E50" s="111">
        <v>35.4</v>
      </c>
      <c r="F50" s="87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s="137" customFormat="1" ht="15.75" customHeight="1" x14ac:dyDescent="0.3">
      <c r="A51" s="43"/>
      <c r="B51" s="109"/>
      <c r="C51" s="119">
        <v>2</v>
      </c>
      <c r="D51" s="42" t="s">
        <v>41</v>
      </c>
      <c r="E51" s="111">
        <v>38.200000000000003</v>
      </c>
      <c r="F51" s="87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 s="137" customFormat="1" ht="15.75" customHeight="1" x14ac:dyDescent="0.3">
      <c r="A52" s="43"/>
      <c r="B52" s="109"/>
      <c r="C52" s="119">
        <v>3</v>
      </c>
      <c r="D52" s="118" t="s">
        <v>230</v>
      </c>
      <c r="E52" s="111">
        <v>43.19</v>
      </c>
      <c r="F52" s="176"/>
      <c r="G52" s="119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s="137" customFormat="1" ht="15.75" customHeight="1" x14ac:dyDescent="0.3">
      <c r="A53" s="43"/>
      <c r="B53" s="109"/>
      <c r="C53" s="119">
        <v>4</v>
      </c>
      <c r="D53" s="42" t="s">
        <v>231</v>
      </c>
      <c r="E53" s="111">
        <v>43.5</v>
      </c>
      <c r="F53" s="42"/>
      <c r="G53" s="130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1:17" s="137" customFormat="1" ht="15.75" customHeight="1" x14ac:dyDescent="0.3">
      <c r="A54" s="43"/>
      <c r="B54" s="109"/>
      <c r="C54" s="119">
        <v>5</v>
      </c>
      <c r="D54" s="42" t="s">
        <v>88</v>
      </c>
      <c r="E54" s="111">
        <v>45.19</v>
      </c>
      <c r="F54" s="42"/>
      <c r="G54" s="130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1:17" s="137" customFormat="1" ht="15.75" customHeight="1" x14ac:dyDescent="0.3">
      <c r="A55" s="43"/>
      <c r="B55" s="109"/>
      <c r="C55" s="119">
        <v>6</v>
      </c>
      <c r="D55" s="42" t="s">
        <v>87</v>
      </c>
      <c r="E55" s="111">
        <v>46.5</v>
      </c>
      <c r="F55" s="42"/>
      <c r="G55" s="130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1:17" s="137" customFormat="1" ht="15.75" customHeight="1" x14ac:dyDescent="0.3">
      <c r="A56" s="43"/>
      <c r="B56" s="109"/>
      <c r="C56" s="119"/>
      <c r="E56" s="120"/>
      <c r="F56" s="176"/>
      <c r="G56" s="130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1:17" s="137" customFormat="1" ht="15.75" customHeight="1" x14ac:dyDescent="0.3">
      <c r="A57" s="43"/>
      <c r="B57" s="109" t="s">
        <v>16</v>
      </c>
      <c r="C57" s="119">
        <v>1</v>
      </c>
      <c r="D57" s="113" t="s">
        <v>43</v>
      </c>
      <c r="E57" s="111">
        <v>35.22</v>
      </c>
      <c r="F57" s="176"/>
      <c r="G57" s="130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1:17" s="137" customFormat="1" ht="15.75" customHeight="1" x14ac:dyDescent="0.3">
      <c r="A58" s="43"/>
      <c r="B58" s="109"/>
      <c r="C58" s="119">
        <v>3</v>
      </c>
      <c r="D58" s="113" t="s">
        <v>147</v>
      </c>
      <c r="E58" s="111">
        <v>36.18</v>
      </c>
      <c r="F58" s="87"/>
      <c r="G58" s="130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1:17" s="137" customFormat="1" ht="15.75" customHeight="1" x14ac:dyDescent="0.3">
      <c r="A59" s="43"/>
      <c r="B59" s="109"/>
      <c r="C59" s="119">
        <v>4</v>
      </c>
      <c r="D59" s="113" t="s">
        <v>232</v>
      </c>
      <c r="E59" s="111">
        <v>36.5</v>
      </c>
      <c r="F59" s="42"/>
      <c r="G59" s="119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1:17" s="137" customFormat="1" ht="15.75" customHeight="1" x14ac:dyDescent="0.3">
      <c r="A60" s="43"/>
      <c r="B60" s="109"/>
      <c r="C60" s="119">
        <v>5</v>
      </c>
      <c r="D60" s="113" t="s">
        <v>134</v>
      </c>
      <c r="E60" s="111">
        <v>36.71</v>
      </c>
      <c r="F60" s="42"/>
      <c r="G60" s="119"/>
      <c r="H60" s="42"/>
      <c r="I60" s="42"/>
      <c r="J60" s="42"/>
      <c r="K60" s="42"/>
      <c r="L60" s="42"/>
      <c r="M60" s="42"/>
      <c r="N60" s="42"/>
      <c r="O60" s="42"/>
      <c r="P60" s="42"/>
      <c r="Q60" s="42"/>
    </row>
    <row r="61" spans="1:17" s="137" customFormat="1" ht="15.75" customHeight="1" x14ac:dyDescent="0.3">
      <c r="A61" s="43"/>
      <c r="B61" s="109"/>
      <c r="C61" s="119">
        <v>6</v>
      </c>
      <c r="D61" s="113" t="s">
        <v>190</v>
      </c>
      <c r="E61" s="111">
        <v>43.97</v>
      </c>
      <c r="F61" s="42"/>
      <c r="G61" s="119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 spans="1:17" s="137" customFormat="1" ht="15.75" customHeight="1" x14ac:dyDescent="0.3">
      <c r="A62" s="43"/>
      <c r="B62" s="109"/>
      <c r="C62" s="119">
        <v>7</v>
      </c>
      <c r="D62" s="113" t="s">
        <v>129</v>
      </c>
      <c r="E62" s="111">
        <v>45.3</v>
      </c>
      <c r="F62" s="42"/>
      <c r="G62" s="119"/>
      <c r="H62" s="42"/>
      <c r="I62" s="42"/>
      <c r="J62" s="42"/>
      <c r="K62" s="42"/>
      <c r="L62" s="42"/>
      <c r="M62" s="42"/>
      <c r="N62" s="42"/>
      <c r="O62" s="42"/>
      <c r="P62" s="42"/>
      <c r="Q62" s="42"/>
    </row>
    <row r="63" spans="1:17" s="137" customFormat="1" ht="15.75" customHeight="1" x14ac:dyDescent="0.3">
      <c r="A63" s="43"/>
      <c r="B63" s="109"/>
      <c r="C63" s="119"/>
      <c r="D63" s="113"/>
      <c r="E63" s="111"/>
      <c r="F63" s="42"/>
      <c r="G63" s="119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1:17" s="137" customFormat="1" ht="15.75" customHeight="1" x14ac:dyDescent="0.3">
      <c r="B64" s="109" t="s">
        <v>7</v>
      </c>
      <c r="C64" s="119">
        <v>1</v>
      </c>
      <c r="D64" s="42" t="s">
        <v>12</v>
      </c>
      <c r="E64" s="111">
        <v>37.6</v>
      </c>
      <c r="F64" s="42"/>
      <c r="G64" s="119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1:17" s="137" customFormat="1" ht="15.75" customHeight="1" x14ac:dyDescent="0.25">
      <c r="A65" s="176"/>
      <c r="B65" s="177"/>
      <c r="C65" s="119">
        <v>2</v>
      </c>
      <c r="D65" s="42" t="s">
        <v>128</v>
      </c>
      <c r="E65" s="111">
        <v>38.409999999999997</v>
      </c>
      <c r="F65" s="42"/>
      <c r="G65" s="119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1:17" s="137" customFormat="1" ht="15.75" customHeight="1" x14ac:dyDescent="0.25">
      <c r="A66" s="176"/>
      <c r="B66" s="177"/>
      <c r="C66" s="119"/>
      <c r="D66" s="42"/>
      <c r="E66" s="111"/>
      <c r="F66" s="42"/>
      <c r="G66" s="119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1:17" s="137" customFormat="1" ht="15.75" customHeight="1" x14ac:dyDescent="0.3">
      <c r="A67" s="43"/>
      <c r="B67" s="109" t="s">
        <v>18</v>
      </c>
      <c r="C67" s="119">
        <v>1</v>
      </c>
      <c r="D67" s="42" t="s">
        <v>13</v>
      </c>
      <c r="E67" s="111">
        <v>31.72</v>
      </c>
      <c r="F67" s="87"/>
      <c r="G67" s="119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1:17" s="137" customFormat="1" ht="15.75" customHeight="1" x14ac:dyDescent="0.3">
      <c r="A68" s="43"/>
      <c r="B68" s="109"/>
      <c r="C68" s="119">
        <v>2</v>
      </c>
      <c r="D68" s="42" t="s">
        <v>107</v>
      </c>
      <c r="E68" s="111">
        <v>38.799999999999997</v>
      </c>
      <c r="F68" s="87"/>
      <c r="G68" s="119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1:17" s="137" customFormat="1" ht="15.75" customHeight="1" x14ac:dyDescent="0.3">
      <c r="A69" s="176"/>
      <c r="B69" s="109"/>
      <c r="C69" s="119">
        <v>3</v>
      </c>
      <c r="D69" s="42" t="s">
        <v>106</v>
      </c>
      <c r="E69" s="111">
        <v>39.090000000000003</v>
      </c>
      <c r="F69" s="42"/>
      <c r="G69" s="119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1:17" s="137" customFormat="1" ht="15.75" customHeight="1" x14ac:dyDescent="0.3">
      <c r="A70" s="176"/>
      <c r="B70" s="109"/>
      <c r="C70" s="119">
        <v>4</v>
      </c>
      <c r="D70" s="42" t="s">
        <v>45</v>
      </c>
      <c r="E70" s="111">
        <v>40.299999999999997</v>
      </c>
      <c r="F70" s="42"/>
      <c r="G70" s="119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1:17" s="137" customFormat="1" ht="15.75" customHeight="1" x14ac:dyDescent="0.3">
      <c r="A71" s="176"/>
      <c r="B71" s="109"/>
      <c r="C71" s="119">
        <v>5</v>
      </c>
      <c r="D71" s="42" t="s">
        <v>122</v>
      </c>
      <c r="E71" s="111">
        <v>41.98</v>
      </c>
      <c r="F71" s="42"/>
      <c r="G71" s="119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1:17" s="137" customFormat="1" ht="15.75" customHeight="1" x14ac:dyDescent="0.25">
      <c r="A72" s="42"/>
      <c r="B72" s="177"/>
      <c r="C72" s="119"/>
      <c r="E72" s="120"/>
      <c r="F72" s="42"/>
      <c r="G72" s="119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1:17" s="137" customFormat="1" ht="15.75" customHeight="1" x14ac:dyDescent="0.3">
      <c r="A73" s="42"/>
      <c r="B73" s="109" t="s">
        <v>8</v>
      </c>
      <c r="C73" s="119">
        <v>1</v>
      </c>
      <c r="D73" s="42" t="s">
        <v>123</v>
      </c>
      <c r="E73" s="111">
        <v>31.7</v>
      </c>
      <c r="F73" s="42"/>
      <c r="G73" s="119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1:17" s="137" customFormat="1" ht="15.75" customHeight="1" x14ac:dyDescent="0.3">
      <c r="A74" s="42"/>
      <c r="B74" s="109"/>
      <c r="C74" s="119">
        <v>2</v>
      </c>
      <c r="D74" s="42" t="s">
        <v>76</v>
      </c>
      <c r="E74" s="111">
        <v>31.02</v>
      </c>
      <c r="F74" s="42"/>
      <c r="G74" s="119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1:17" s="137" customFormat="1" ht="15.75" customHeight="1" x14ac:dyDescent="0.3">
      <c r="A75" s="42"/>
      <c r="B75" s="109"/>
      <c r="C75" s="119">
        <v>3</v>
      </c>
      <c r="D75" s="42" t="s">
        <v>233</v>
      </c>
      <c r="E75" s="111">
        <v>32.229999999999997</v>
      </c>
      <c r="F75" s="42"/>
      <c r="G75" s="119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1:17" s="137" customFormat="1" ht="15.75" customHeight="1" x14ac:dyDescent="0.3">
      <c r="A76" s="42"/>
      <c r="B76" s="109"/>
      <c r="C76" s="119">
        <v>4</v>
      </c>
      <c r="D76" s="118" t="s">
        <v>193</v>
      </c>
      <c r="E76" s="111">
        <v>32.200000000000003</v>
      </c>
      <c r="F76" s="42"/>
      <c r="G76" s="119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1:17" s="137" customFormat="1" ht="15.75" customHeight="1" x14ac:dyDescent="0.3">
      <c r="A77" s="42"/>
      <c r="B77" s="109"/>
      <c r="C77" s="119">
        <v>4</v>
      </c>
      <c r="D77" s="42" t="s">
        <v>234</v>
      </c>
      <c r="E77" s="111">
        <v>32.200000000000003</v>
      </c>
      <c r="F77" s="42"/>
      <c r="G77" s="119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7" s="137" customFormat="1" ht="15.75" customHeight="1" x14ac:dyDescent="0.3">
      <c r="A78" s="42"/>
      <c r="B78" s="109"/>
      <c r="C78" s="119">
        <v>6</v>
      </c>
      <c r="D78" s="42" t="s">
        <v>124</v>
      </c>
      <c r="E78" s="111">
        <v>34.1</v>
      </c>
      <c r="F78" s="42"/>
      <c r="G78" s="119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1:17" s="137" customFormat="1" ht="15.75" customHeight="1" x14ac:dyDescent="0.3">
      <c r="A79" s="42"/>
      <c r="B79" s="109"/>
      <c r="C79" s="119">
        <v>7</v>
      </c>
      <c r="D79" s="42" t="s">
        <v>104</v>
      </c>
      <c r="E79" s="111">
        <v>37.9</v>
      </c>
      <c r="F79" s="42"/>
      <c r="G79" s="119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1:17" s="137" customFormat="1" ht="15.75" customHeight="1" x14ac:dyDescent="0.3">
      <c r="A80" s="42"/>
      <c r="B80" s="109"/>
      <c r="C80" s="119">
        <v>8</v>
      </c>
      <c r="D80" s="118" t="s">
        <v>194</v>
      </c>
      <c r="E80" s="111">
        <v>38.04</v>
      </c>
      <c r="F80" s="42"/>
      <c r="G80" s="119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1:17" s="137" customFormat="1" ht="15.75" customHeight="1" x14ac:dyDescent="0.3">
      <c r="A81" s="42"/>
      <c r="B81" s="109"/>
      <c r="C81" s="119"/>
      <c r="E81" s="120"/>
      <c r="F81" s="42"/>
      <c r="G81" s="119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s="137" customFormat="1" ht="15.75" customHeight="1" x14ac:dyDescent="0.3">
      <c r="A82" s="87"/>
      <c r="B82" s="109" t="s">
        <v>23</v>
      </c>
      <c r="C82" s="119">
        <v>1</v>
      </c>
      <c r="D82" s="42" t="s">
        <v>235</v>
      </c>
      <c r="E82" s="111">
        <v>30.9</v>
      </c>
      <c r="F82" s="42"/>
      <c r="G82" s="119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1:17" s="137" customFormat="1" ht="15.75" customHeight="1" x14ac:dyDescent="0.25">
      <c r="A83" s="87"/>
      <c r="B83" s="177"/>
      <c r="C83" s="119">
        <v>2</v>
      </c>
      <c r="D83" s="188" t="s">
        <v>236</v>
      </c>
      <c r="E83" s="189">
        <v>43.94</v>
      </c>
      <c r="F83" s="42"/>
      <c r="G83" s="119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1:17" s="137" customFormat="1" ht="15.75" customHeight="1" x14ac:dyDescent="0.25">
      <c r="A84" s="87"/>
      <c r="B84" s="87"/>
      <c r="D84" s="42"/>
      <c r="E84" s="111"/>
      <c r="F84" s="42"/>
      <c r="G84" s="119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1:17" s="137" customFormat="1" ht="15.75" customHeight="1" x14ac:dyDescent="0.3">
      <c r="A85" s="87"/>
      <c r="B85" s="109" t="s">
        <v>22</v>
      </c>
      <c r="C85" s="119">
        <v>1</v>
      </c>
      <c r="D85" s="42" t="s">
        <v>60</v>
      </c>
      <c r="E85" s="111">
        <v>36.659999999999997</v>
      </c>
      <c r="F85" s="42"/>
      <c r="G85" s="119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1:17" s="137" customFormat="1" ht="15.75" customHeight="1" x14ac:dyDescent="0.25">
      <c r="A86" s="87"/>
      <c r="B86" s="177"/>
      <c r="C86" s="119"/>
      <c r="D86" s="42"/>
      <c r="E86" s="111"/>
      <c r="F86" s="42"/>
      <c r="G86" s="119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1:17" s="137" customFormat="1" ht="15.75" customHeight="1" x14ac:dyDescent="0.3">
      <c r="A87" s="43" t="s">
        <v>96</v>
      </c>
      <c r="B87" s="181"/>
      <c r="C87" s="119">
        <v>1</v>
      </c>
      <c r="D87" s="188" t="s">
        <v>248</v>
      </c>
      <c r="E87" s="189">
        <v>40.01</v>
      </c>
      <c r="F87" s="42"/>
      <c r="G87" s="119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1:17" s="137" customFormat="1" ht="15.75" customHeight="1" x14ac:dyDescent="0.25">
      <c r="A88" s="42"/>
      <c r="B88" s="181"/>
      <c r="C88" s="119">
        <v>2</v>
      </c>
      <c r="D88" s="191" t="s">
        <v>249</v>
      </c>
      <c r="E88" s="189">
        <v>39.42</v>
      </c>
      <c r="F88" s="42"/>
      <c r="G88" s="119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1:17" s="137" customFormat="1" ht="15.75" customHeight="1" x14ac:dyDescent="0.25">
      <c r="A89" s="87"/>
      <c r="B89" s="177"/>
      <c r="C89" s="119"/>
      <c r="D89" s="42"/>
      <c r="E89" s="111"/>
      <c r="F89" s="42"/>
      <c r="G89" s="119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1:17" s="137" customFormat="1" ht="15.75" customHeight="1" x14ac:dyDescent="0.3">
      <c r="A90" s="43" t="s">
        <v>35</v>
      </c>
      <c r="B90" s="181"/>
      <c r="C90" s="119">
        <v>1</v>
      </c>
      <c r="D90" s="188" t="s">
        <v>237</v>
      </c>
      <c r="E90" s="189">
        <v>28.61</v>
      </c>
      <c r="F90" s="42"/>
      <c r="G90" s="119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1:17" s="137" customFormat="1" ht="15.75" customHeight="1" x14ac:dyDescent="0.25">
      <c r="A91" s="42"/>
      <c r="B91" s="181"/>
      <c r="C91" s="119">
        <v>2</v>
      </c>
      <c r="D91" s="42" t="s">
        <v>238</v>
      </c>
      <c r="E91" s="111">
        <v>29.8</v>
      </c>
      <c r="F91" s="42"/>
      <c r="G91" s="119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1:17" s="137" customFormat="1" ht="15.75" customHeight="1" x14ac:dyDescent="0.25">
      <c r="A92" s="42"/>
      <c r="B92" s="181"/>
      <c r="C92" s="119">
        <v>3</v>
      </c>
      <c r="D92" s="42" t="s">
        <v>77</v>
      </c>
      <c r="E92" s="111">
        <v>31.55</v>
      </c>
      <c r="F92" s="42"/>
      <c r="G92" s="119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1:17" s="137" customFormat="1" ht="15.75" customHeight="1" x14ac:dyDescent="0.25">
      <c r="A93" s="42"/>
      <c r="B93" s="181"/>
      <c r="C93" s="119">
        <v>4</v>
      </c>
      <c r="D93" s="188" t="s">
        <v>239</v>
      </c>
      <c r="E93" s="189">
        <v>32.799999999999997</v>
      </c>
      <c r="F93" s="42"/>
      <c r="G93" s="119"/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1:17" s="137" customFormat="1" ht="15.75" customHeight="1" x14ac:dyDescent="0.25">
      <c r="A94" s="42"/>
      <c r="B94" s="181"/>
      <c r="C94" s="119">
        <v>5</v>
      </c>
      <c r="D94" s="188" t="s">
        <v>240</v>
      </c>
      <c r="E94" s="189">
        <v>32.799999999999997</v>
      </c>
      <c r="F94" s="42"/>
      <c r="G94" s="119"/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1:17" s="137" customFormat="1" ht="15.75" customHeight="1" x14ac:dyDescent="0.25">
      <c r="A95" s="42"/>
      <c r="B95" s="181"/>
      <c r="C95" s="119">
        <v>6</v>
      </c>
      <c r="D95" s="188" t="s">
        <v>241</v>
      </c>
      <c r="E95" s="189">
        <v>32.9</v>
      </c>
      <c r="F95" s="42"/>
      <c r="G95" s="119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s="137" customFormat="1" ht="15.75" customHeight="1" x14ac:dyDescent="0.25">
      <c r="A96" s="42"/>
      <c r="B96" s="181"/>
      <c r="C96" s="119">
        <v>7</v>
      </c>
      <c r="D96" s="188" t="s">
        <v>242</v>
      </c>
      <c r="E96" s="189">
        <v>33.86</v>
      </c>
      <c r="F96" s="42"/>
      <c r="G96" s="119"/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1:17" s="137" customFormat="1" ht="15.75" customHeight="1" x14ac:dyDescent="0.25">
      <c r="A97" s="42"/>
      <c r="B97" s="181"/>
      <c r="C97" s="119">
        <v>8</v>
      </c>
      <c r="D97" s="42" t="s">
        <v>243</v>
      </c>
      <c r="E97" s="111">
        <v>33.9</v>
      </c>
      <c r="F97" s="42"/>
      <c r="G97" s="119"/>
      <c r="H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1:17" s="137" customFormat="1" ht="15.75" customHeight="1" x14ac:dyDescent="0.25">
      <c r="A98" s="42"/>
      <c r="B98" s="181"/>
      <c r="C98" s="119">
        <v>9</v>
      </c>
      <c r="D98" s="188" t="s">
        <v>244</v>
      </c>
      <c r="E98" s="189">
        <v>34.5</v>
      </c>
      <c r="F98" s="42"/>
      <c r="G98" s="119"/>
      <c r="H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1:17" s="137" customFormat="1" ht="15.75" customHeight="1" x14ac:dyDescent="0.25">
      <c r="A99" s="42"/>
      <c r="B99" s="181"/>
      <c r="C99" s="119">
        <v>10</v>
      </c>
      <c r="D99" s="183" t="s">
        <v>245</v>
      </c>
      <c r="E99" s="184">
        <v>35.25</v>
      </c>
      <c r="F99" s="42"/>
      <c r="G99" s="119"/>
      <c r="H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1:17" s="137" customFormat="1" ht="15.75" customHeight="1" x14ac:dyDescent="0.25">
      <c r="A100" s="42"/>
      <c r="B100" s="181"/>
      <c r="C100" s="119">
        <v>11</v>
      </c>
      <c r="D100" s="183" t="s">
        <v>246</v>
      </c>
      <c r="E100" s="184">
        <v>36.549999999999997</v>
      </c>
      <c r="F100" s="42"/>
      <c r="G100" s="119"/>
      <c r="H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1:17" s="137" customFormat="1" ht="15.75" customHeight="1" x14ac:dyDescent="0.25">
      <c r="A101" s="42"/>
      <c r="B101" s="181"/>
      <c r="C101" s="119">
        <v>12</v>
      </c>
      <c r="D101" s="190" t="s">
        <v>247</v>
      </c>
      <c r="E101" s="189">
        <v>41.28</v>
      </c>
      <c r="F101" s="42"/>
      <c r="G101" s="119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3" spans="1:17" s="137" customFormat="1" ht="15.75" customHeight="1" x14ac:dyDescent="0.25">
      <c r="A103" s="87" t="s">
        <v>20</v>
      </c>
      <c r="B103" s="181"/>
      <c r="C103" s="119"/>
      <c r="D103" s="42"/>
      <c r="E103" s="111"/>
      <c r="F103" s="42"/>
      <c r="G103" s="119"/>
      <c r="H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1:17" s="137" customFormat="1" ht="15.75" customHeight="1" x14ac:dyDescent="0.25">
      <c r="A104" s="185" t="s">
        <v>21</v>
      </c>
      <c r="B104" s="126"/>
      <c r="C104" s="87"/>
      <c r="D104" s="186"/>
      <c r="E104" s="111"/>
      <c r="F104" s="42"/>
      <c r="G104" s="119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1:17" ht="15.75" customHeight="1" x14ac:dyDescent="0.25">
      <c r="A105" s="2"/>
      <c r="B105" s="10"/>
      <c r="C105" s="38"/>
      <c r="D105" s="2"/>
      <c r="E105" s="25"/>
      <c r="F105" s="2"/>
      <c r="G105" s="38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5.75" customHeight="1" x14ac:dyDescent="0.25">
      <c r="A106" s="2"/>
      <c r="B106" s="10"/>
      <c r="C106" s="38"/>
      <c r="D106" s="2"/>
      <c r="E106" s="25"/>
      <c r="F106" s="2"/>
      <c r="G106" s="38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.75" customHeight="1" x14ac:dyDescent="0.25">
      <c r="A107" s="2"/>
      <c r="B107" s="10"/>
      <c r="C107" s="38"/>
      <c r="D107" s="2"/>
      <c r="E107" s="25"/>
      <c r="F107" s="2"/>
      <c r="G107" s="38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.75" customHeight="1" x14ac:dyDescent="0.25">
      <c r="A108" s="2"/>
      <c r="B108" s="10"/>
      <c r="C108" s="38"/>
      <c r="D108" s="2"/>
      <c r="E108" s="25"/>
      <c r="F108" s="2"/>
      <c r="G108" s="38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5.75" customHeight="1" x14ac:dyDescent="0.25">
      <c r="A109" s="2"/>
      <c r="B109" s="10"/>
      <c r="C109" s="38"/>
      <c r="D109" s="2"/>
      <c r="E109" s="25"/>
      <c r="F109" s="2"/>
      <c r="G109" s="38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5.75" customHeight="1" x14ac:dyDescent="0.25">
      <c r="A110" s="2"/>
      <c r="B110" s="10"/>
      <c r="C110" s="38"/>
      <c r="D110" s="2"/>
      <c r="E110" s="25"/>
      <c r="F110" s="2"/>
      <c r="G110" s="38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5.75" customHeight="1" x14ac:dyDescent="0.25">
      <c r="A111" s="2"/>
      <c r="B111" s="10"/>
      <c r="C111" s="38"/>
      <c r="D111" s="2"/>
      <c r="E111" s="25"/>
      <c r="F111" s="2"/>
      <c r="G111" s="38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5.75" customHeight="1" x14ac:dyDescent="0.25">
      <c r="A112" s="2"/>
      <c r="B112" s="10"/>
      <c r="C112" s="38"/>
      <c r="D112" s="2"/>
      <c r="E112" s="25"/>
      <c r="F112" s="2"/>
      <c r="G112" s="38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5.75" customHeight="1" x14ac:dyDescent="0.25">
      <c r="A113" s="2"/>
      <c r="B113" s="10"/>
      <c r="C113" s="38"/>
      <c r="D113" s="2"/>
      <c r="E113" s="25"/>
      <c r="F113" s="2"/>
      <c r="G113" s="38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5.75" customHeight="1" x14ac:dyDescent="0.25">
      <c r="A114" s="2"/>
      <c r="B114" s="10"/>
      <c r="C114" s="38"/>
      <c r="D114" s="2"/>
      <c r="E114" s="25"/>
      <c r="F114" s="2"/>
      <c r="G114" s="38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.75" customHeight="1" x14ac:dyDescent="0.25">
      <c r="A115" s="2"/>
      <c r="B115" s="10"/>
      <c r="C115" s="38"/>
      <c r="D115" s="2"/>
      <c r="E115" s="25"/>
      <c r="F115" s="2"/>
      <c r="G115" s="38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5.75" customHeight="1" x14ac:dyDescent="0.25">
      <c r="A116" s="2"/>
      <c r="B116" s="10"/>
      <c r="C116" s="38"/>
      <c r="D116" s="2"/>
      <c r="E116" s="25"/>
      <c r="F116" s="2"/>
      <c r="G116" s="38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5.75" customHeight="1" x14ac:dyDescent="0.25">
      <c r="A117" s="2"/>
      <c r="B117" s="10"/>
      <c r="C117" s="38"/>
      <c r="D117" s="2"/>
      <c r="E117" s="25"/>
      <c r="F117" s="2"/>
      <c r="G117" s="38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5.75" customHeight="1" x14ac:dyDescent="0.25">
      <c r="A118" s="2"/>
      <c r="B118" s="10"/>
      <c r="C118" s="38"/>
      <c r="D118" s="2"/>
      <c r="E118" s="25"/>
      <c r="F118" s="2"/>
      <c r="G118" s="38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.75" customHeight="1" x14ac:dyDescent="0.25">
      <c r="A119" s="2"/>
      <c r="B119" s="10"/>
      <c r="C119" s="38"/>
      <c r="D119" s="2"/>
      <c r="E119" s="25"/>
      <c r="F119" s="2"/>
      <c r="G119" s="38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5.75" customHeight="1" x14ac:dyDescent="0.25">
      <c r="A120" s="2"/>
      <c r="B120" s="10"/>
      <c r="C120" s="38"/>
      <c r="D120" s="2"/>
      <c r="E120" s="25"/>
      <c r="F120" s="2"/>
      <c r="G120" s="38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5.75" customHeight="1" x14ac:dyDescent="0.25">
      <c r="A121" s="2"/>
      <c r="B121" s="10"/>
      <c r="C121" s="38"/>
      <c r="D121" s="2"/>
      <c r="E121" s="25"/>
      <c r="F121" s="2"/>
      <c r="G121" s="38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.75" customHeight="1" x14ac:dyDescent="0.25">
      <c r="A122" s="2"/>
      <c r="B122" s="10"/>
      <c r="C122" s="38"/>
      <c r="D122" s="2"/>
      <c r="E122" s="25"/>
      <c r="F122" s="2"/>
      <c r="G122" s="38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.75" customHeight="1" x14ac:dyDescent="0.25">
      <c r="A123" s="2"/>
      <c r="B123" s="10"/>
      <c r="C123" s="38"/>
      <c r="D123" s="2"/>
      <c r="E123" s="25"/>
      <c r="F123" s="2"/>
      <c r="G123" s="38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5.75" customHeight="1" x14ac:dyDescent="0.25">
      <c r="A124" s="2"/>
      <c r="B124" s="10"/>
      <c r="C124" s="38"/>
      <c r="D124" s="2"/>
      <c r="E124" s="25"/>
      <c r="F124" s="2"/>
      <c r="G124" s="38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5.75" customHeight="1" x14ac:dyDescent="0.25">
      <c r="A125" s="2"/>
      <c r="B125" s="10"/>
      <c r="C125" s="38"/>
      <c r="D125" s="2"/>
      <c r="E125" s="25"/>
      <c r="F125" s="2"/>
      <c r="G125" s="38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5.75" customHeight="1" x14ac:dyDescent="0.25">
      <c r="A126" s="2"/>
      <c r="B126" s="10"/>
      <c r="C126" s="38"/>
      <c r="D126" s="2"/>
      <c r="E126" s="25"/>
      <c r="F126" s="2"/>
      <c r="G126" s="38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.75" customHeight="1" x14ac:dyDescent="0.25">
      <c r="A127" s="2"/>
      <c r="B127" s="10"/>
      <c r="C127" s="38"/>
      <c r="D127" s="2"/>
      <c r="E127" s="25"/>
      <c r="F127" s="2"/>
      <c r="G127" s="38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.75" customHeight="1" x14ac:dyDescent="0.25">
      <c r="A128" s="2"/>
      <c r="B128" s="10"/>
      <c r="C128" s="38"/>
      <c r="D128" s="2"/>
      <c r="E128" s="25"/>
      <c r="F128" s="2"/>
      <c r="G128" s="38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5.75" customHeight="1" x14ac:dyDescent="0.25">
      <c r="A129" s="2"/>
      <c r="B129" s="10"/>
      <c r="C129" s="38"/>
      <c r="D129" s="2"/>
      <c r="E129" s="25"/>
      <c r="F129" s="2"/>
      <c r="G129" s="38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5.75" customHeight="1" x14ac:dyDescent="0.25">
      <c r="A130" s="2"/>
      <c r="B130" s="10"/>
      <c r="C130" s="38"/>
      <c r="D130" s="2"/>
      <c r="E130" s="25"/>
      <c r="F130" s="2"/>
      <c r="G130" s="38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5.75" customHeight="1" x14ac:dyDescent="0.25">
      <c r="A131" s="2"/>
      <c r="B131" s="10"/>
      <c r="C131" s="38"/>
      <c r="D131" s="2"/>
      <c r="E131" s="25"/>
      <c r="F131" s="2"/>
      <c r="G131" s="38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5.75" customHeight="1" x14ac:dyDescent="0.25">
      <c r="A132" s="2"/>
      <c r="B132" s="10"/>
      <c r="C132" s="38"/>
      <c r="D132" s="2"/>
      <c r="E132" s="25"/>
      <c r="F132" s="2"/>
      <c r="G132" s="38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.75" customHeight="1" x14ac:dyDescent="0.25">
      <c r="A133" s="2"/>
      <c r="B133" s="10"/>
      <c r="C133" s="38"/>
      <c r="D133" s="2"/>
      <c r="E133" s="25"/>
      <c r="F133" s="2"/>
      <c r="G133" s="38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.75" customHeight="1" x14ac:dyDescent="0.25">
      <c r="A134" s="2"/>
      <c r="B134" s="10"/>
      <c r="C134" s="38"/>
      <c r="D134" s="2"/>
      <c r="E134" s="25"/>
      <c r="F134" s="2"/>
      <c r="G134" s="38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5.75" customHeight="1" x14ac:dyDescent="0.25">
      <c r="A135" s="2"/>
      <c r="B135" s="10"/>
      <c r="C135" s="38"/>
      <c r="D135" s="2"/>
      <c r="E135" s="25"/>
      <c r="F135" s="2"/>
      <c r="G135" s="38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5.75" customHeight="1" x14ac:dyDescent="0.25">
      <c r="A136" s="2"/>
      <c r="B136" s="10"/>
      <c r="C136" s="38"/>
      <c r="D136" s="2"/>
      <c r="E136" s="25"/>
      <c r="F136" s="2"/>
      <c r="G136" s="38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.75" customHeight="1" x14ac:dyDescent="0.25">
      <c r="A137" s="2"/>
      <c r="B137" s="10"/>
      <c r="C137" s="38"/>
      <c r="D137" s="2"/>
      <c r="E137" s="25"/>
      <c r="F137" s="2"/>
      <c r="G137" s="38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5.75" customHeight="1" x14ac:dyDescent="0.25">
      <c r="A138" s="2"/>
      <c r="B138" s="10"/>
      <c r="C138" s="38"/>
      <c r="D138" s="2"/>
      <c r="E138" s="25"/>
      <c r="F138" s="2"/>
      <c r="G138" s="38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5.75" customHeight="1" x14ac:dyDescent="0.25">
      <c r="A139" s="2"/>
      <c r="B139" s="10"/>
      <c r="C139" s="38"/>
      <c r="D139" s="2"/>
      <c r="E139" s="25"/>
      <c r="F139" s="2"/>
      <c r="G139" s="38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5.75" customHeight="1" x14ac:dyDescent="0.25">
      <c r="A140" s="2"/>
      <c r="B140" s="10"/>
      <c r="C140" s="38"/>
      <c r="D140" s="2"/>
      <c r="E140" s="25"/>
      <c r="F140" s="2"/>
      <c r="G140" s="38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5.75" customHeight="1" x14ac:dyDescent="0.25">
      <c r="A141" s="2"/>
      <c r="B141" s="10"/>
      <c r="C141" s="38"/>
      <c r="D141" s="2"/>
      <c r="E141" s="25"/>
      <c r="F141" s="2"/>
      <c r="G141" s="38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5.75" customHeight="1" x14ac:dyDescent="0.25">
      <c r="A142" s="2"/>
      <c r="B142" s="10"/>
      <c r="C142" s="38"/>
      <c r="D142" s="2"/>
      <c r="E142" s="25"/>
      <c r="F142" s="2"/>
      <c r="G142" s="38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5.75" customHeight="1" x14ac:dyDescent="0.25">
      <c r="A143" s="2"/>
      <c r="B143" s="10"/>
      <c r="C143" s="38"/>
      <c r="D143" s="2"/>
      <c r="E143" s="25"/>
      <c r="F143" s="2"/>
      <c r="G143" s="38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5.75" customHeight="1" x14ac:dyDescent="0.25">
      <c r="A144" s="2"/>
      <c r="B144" s="10"/>
      <c r="C144" s="38"/>
      <c r="D144" s="2"/>
      <c r="E144" s="25"/>
      <c r="F144" s="2"/>
      <c r="G144" s="38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5.75" customHeight="1" x14ac:dyDescent="0.25">
      <c r="A145" s="2"/>
      <c r="B145" s="10"/>
      <c r="C145" s="38"/>
      <c r="D145" s="2"/>
      <c r="E145" s="25"/>
      <c r="F145" s="2"/>
      <c r="G145" s="38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5.75" customHeight="1" x14ac:dyDescent="0.25">
      <c r="A146" s="2"/>
      <c r="B146" s="10"/>
      <c r="C146" s="38"/>
      <c r="D146" s="2"/>
      <c r="E146" s="25"/>
      <c r="F146" s="2"/>
      <c r="G146" s="38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5.75" customHeight="1" x14ac:dyDescent="0.25">
      <c r="A147" s="2"/>
      <c r="B147" s="10"/>
      <c r="C147" s="38"/>
      <c r="D147" s="2"/>
      <c r="E147" s="25"/>
      <c r="F147" s="2"/>
      <c r="G147" s="38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5.75" customHeight="1" x14ac:dyDescent="0.25">
      <c r="A148" s="2"/>
      <c r="B148" s="10"/>
      <c r="C148" s="38"/>
      <c r="D148" s="2"/>
      <c r="E148" s="25"/>
      <c r="F148" s="2"/>
      <c r="G148" s="38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5.75" customHeight="1" x14ac:dyDescent="0.25">
      <c r="A149" s="2"/>
      <c r="B149" s="10"/>
      <c r="C149" s="38"/>
      <c r="D149" s="2"/>
      <c r="E149" s="25"/>
      <c r="F149" s="2"/>
      <c r="G149" s="38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5.75" customHeight="1" x14ac:dyDescent="0.25">
      <c r="A150" s="2"/>
      <c r="B150" s="10"/>
      <c r="C150" s="38"/>
      <c r="D150" s="2"/>
      <c r="E150" s="25"/>
      <c r="F150" s="2"/>
      <c r="G150" s="38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5.75" customHeight="1" x14ac:dyDescent="0.25">
      <c r="A151" s="2"/>
      <c r="B151" s="10"/>
      <c r="C151" s="38"/>
      <c r="D151" s="2"/>
      <c r="E151" s="25"/>
      <c r="F151" s="2"/>
      <c r="G151" s="38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5.75" customHeight="1" x14ac:dyDescent="0.25">
      <c r="A152" s="2"/>
      <c r="B152" s="10"/>
      <c r="C152" s="38"/>
      <c r="D152" s="2"/>
      <c r="E152" s="25"/>
      <c r="F152" s="2"/>
      <c r="G152" s="38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5.75" customHeight="1" x14ac:dyDescent="0.25">
      <c r="A153" s="2"/>
      <c r="B153" s="10"/>
      <c r="C153" s="38"/>
      <c r="D153" s="2"/>
      <c r="E153" s="25"/>
      <c r="F153" s="2"/>
      <c r="G153" s="38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5.75" customHeight="1" x14ac:dyDescent="0.25">
      <c r="A154" s="2"/>
      <c r="B154" s="10"/>
      <c r="C154" s="38"/>
      <c r="D154" s="2"/>
      <c r="E154" s="25"/>
      <c r="F154" s="2"/>
      <c r="G154" s="38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5.75" customHeight="1" x14ac:dyDescent="0.25">
      <c r="A155" s="2"/>
      <c r="B155" s="10"/>
      <c r="C155" s="38"/>
      <c r="D155" s="2"/>
      <c r="E155" s="25"/>
      <c r="F155" s="2"/>
      <c r="G155" s="38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5.75" customHeight="1" x14ac:dyDescent="0.25">
      <c r="A156" s="2"/>
      <c r="B156" s="10"/>
      <c r="C156" s="38"/>
      <c r="D156" s="2"/>
      <c r="E156" s="25"/>
      <c r="F156" s="2"/>
      <c r="G156" s="38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5.75" customHeight="1" x14ac:dyDescent="0.25">
      <c r="A157" s="2"/>
      <c r="B157" s="10"/>
      <c r="C157" s="38"/>
      <c r="D157" s="2"/>
      <c r="E157" s="25"/>
      <c r="F157" s="2"/>
      <c r="G157" s="38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5.75" customHeight="1" x14ac:dyDescent="0.25">
      <c r="A158" s="2"/>
      <c r="B158" s="10"/>
      <c r="C158" s="38"/>
      <c r="D158" s="2"/>
      <c r="E158" s="25"/>
      <c r="F158" s="2"/>
      <c r="G158" s="38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5.75" customHeight="1" x14ac:dyDescent="0.25">
      <c r="A159" s="2"/>
      <c r="B159" s="10"/>
      <c r="C159" s="38"/>
      <c r="D159" s="2"/>
      <c r="E159" s="25"/>
      <c r="F159" s="2"/>
      <c r="G159" s="38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5.75" customHeight="1" x14ac:dyDescent="0.25">
      <c r="A160" s="2"/>
      <c r="B160" s="10"/>
      <c r="C160" s="38"/>
      <c r="D160" s="2"/>
      <c r="E160" s="25"/>
      <c r="F160" s="2"/>
      <c r="G160" s="38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5.75" customHeight="1" x14ac:dyDescent="0.25">
      <c r="A161" s="2"/>
      <c r="B161" s="10"/>
      <c r="C161" s="38"/>
      <c r="D161" s="2"/>
      <c r="E161" s="25"/>
      <c r="F161" s="2"/>
      <c r="G161" s="38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5.75" customHeight="1" x14ac:dyDescent="0.25">
      <c r="A162" s="2"/>
      <c r="B162" s="10"/>
      <c r="C162" s="38"/>
      <c r="D162" s="2"/>
      <c r="E162" s="25"/>
      <c r="F162" s="2"/>
      <c r="G162" s="38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5.75" customHeight="1" x14ac:dyDescent="0.25">
      <c r="A163" s="2"/>
      <c r="B163" s="10"/>
      <c r="C163" s="38"/>
      <c r="D163" s="2"/>
      <c r="E163" s="25"/>
      <c r="F163" s="2"/>
      <c r="G163" s="38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5.75" customHeight="1" x14ac:dyDescent="0.25">
      <c r="A164" s="2"/>
      <c r="B164" s="10"/>
      <c r="C164" s="38"/>
      <c r="D164" s="2"/>
      <c r="E164" s="25"/>
      <c r="F164" s="2"/>
      <c r="G164" s="38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5.75" customHeight="1" x14ac:dyDescent="0.25">
      <c r="A165" s="2"/>
      <c r="B165" s="10"/>
      <c r="C165" s="38"/>
      <c r="D165" s="2"/>
      <c r="E165" s="25"/>
      <c r="F165" s="2"/>
      <c r="G165" s="38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5.75" customHeight="1" x14ac:dyDescent="0.25">
      <c r="A166" s="2"/>
      <c r="B166" s="10"/>
      <c r="C166" s="38"/>
      <c r="D166" s="2"/>
      <c r="E166" s="25"/>
      <c r="F166" s="2"/>
      <c r="G166" s="38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5.75" customHeight="1" x14ac:dyDescent="0.25">
      <c r="A167" s="2"/>
      <c r="B167" s="10"/>
      <c r="C167" s="38"/>
      <c r="D167" s="2"/>
      <c r="E167" s="25"/>
      <c r="F167" s="2"/>
      <c r="G167" s="38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5.75" customHeight="1" x14ac:dyDescent="0.25">
      <c r="A168" s="2"/>
      <c r="B168" s="10"/>
      <c r="C168" s="38"/>
      <c r="D168" s="2"/>
      <c r="E168" s="25"/>
      <c r="F168" s="2"/>
      <c r="G168" s="38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5.75" customHeight="1" x14ac:dyDescent="0.25">
      <c r="A169" s="2"/>
      <c r="B169" s="10"/>
      <c r="C169" s="38"/>
      <c r="D169" s="2"/>
      <c r="E169" s="25"/>
      <c r="F169" s="2"/>
      <c r="G169" s="38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5.75" customHeight="1" x14ac:dyDescent="0.25">
      <c r="A170" s="2"/>
      <c r="B170" s="10"/>
      <c r="C170" s="38"/>
      <c r="D170" s="2"/>
      <c r="E170" s="25"/>
      <c r="F170" s="2"/>
      <c r="G170" s="38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5.75" customHeight="1" x14ac:dyDescent="0.25">
      <c r="A171" s="2"/>
      <c r="B171" s="10"/>
      <c r="C171" s="38"/>
      <c r="D171" s="2"/>
      <c r="E171" s="25"/>
      <c r="F171" s="2"/>
      <c r="G171" s="38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5.75" customHeight="1" x14ac:dyDescent="0.25">
      <c r="A172" s="2"/>
      <c r="B172" s="10"/>
      <c r="C172" s="38"/>
      <c r="D172" s="2"/>
      <c r="E172" s="25"/>
      <c r="F172" s="2"/>
      <c r="G172" s="38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5.75" customHeight="1" x14ac:dyDescent="0.25">
      <c r="A173" s="2"/>
      <c r="B173" s="10"/>
      <c r="C173" s="38"/>
      <c r="D173" s="2"/>
      <c r="E173" s="25"/>
      <c r="F173" s="2"/>
      <c r="G173" s="38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5.75" customHeight="1" x14ac:dyDescent="0.25">
      <c r="A174" s="2"/>
      <c r="B174" s="10"/>
      <c r="C174" s="38"/>
      <c r="D174" s="2"/>
      <c r="E174" s="25"/>
      <c r="F174" s="2"/>
      <c r="G174" s="38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5.75" customHeight="1" x14ac:dyDescent="0.25">
      <c r="A175" s="2"/>
      <c r="B175" s="10"/>
      <c r="C175" s="38"/>
      <c r="D175" s="2"/>
      <c r="E175" s="25"/>
      <c r="F175" s="2"/>
      <c r="G175" s="38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5.75" customHeight="1" x14ac:dyDescent="0.25">
      <c r="A176" s="2"/>
      <c r="B176" s="10"/>
      <c r="C176" s="38"/>
      <c r="D176" s="2"/>
      <c r="E176" s="25"/>
      <c r="F176" s="2"/>
      <c r="G176" s="38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5.75" customHeight="1" x14ac:dyDescent="0.25">
      <c r="A177" s="2"/>
      <c r="B177" s="10"/>
      <c r="C177" s="38"/>
      <c r="D177" s="2"/>
      <c r="E177" s="25"/>
      <c r="F177" s="2"/>
      <c r="G177" s="38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5.75" customHeight="1" x14ac:dyDescent="0.25">
      <c r="A178" s="2"/>
      <c r="B178" s="10"/>
      <c r="C178" s="38"/>
      <c r="D178" s="2"/>
      <c r="E178" s="25"/>
      <c r="F178" s="2"/>
      <c r="G178" s="38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5.75" customHeight="1" x14ac:dyDescent="0.25">
      <c r="A179" s="2"/>
      <c r="B179" s="10"/>
      <c r="C179" s="38"/>
      <c r="D179" s="2"/>
      <c r="E179" s="25"/>
      <c r="F179" s="2"/>
      <c r="G179" s="38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5.75" customHeight="1" x14ac:dyDescent="0.25">
      <c r="A180" s="2"/>
      <c r="B180" s="10"/>
      <c r="C180" s="38"/>
      <c r="D180" s="2"/>
      <c r="E180" s="25"/>
      <c r="F180" s="2"/>
      <c r="G180" s="38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5.75" customHeight="1" x14ac:dyDescent="0.25">
      <c r="A181" s="2"/>
      <c r="B181" s="10"/>
      <c r="C181" s="38"/>
      <c r="D181" s="2"/>
      <c r="E181" s="25"/>
      <c r="F181" s="2"/>
      <c r="G181" s="38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5.75" customHeight="1" x14ac:dyDescent="0.25">
      <c r="A182" s="2"/>
      <c r="B182" s="10"/>
      <c r="C182" s="38"/>
      <c r="D182" s="2"/>
      <c r="E182" s="25"/>
      <c r="F182" s="2"/>
      <c r="G182" s="38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5.75" customHeight="1" x14ac:dyDescent="0.25">
      <c r="A183" s="2"/>
      <c r="B183" s="10"/>
      <c r="C183" s="38"/>
      <c r="D183" s="2"/>
      <c r="E183" s="25"/>
      <c r="F183" s="2"/>
      <c r="G183" s="38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5.75" customHeight="1" x14ac:dyDescent="0.25">
      <c r="A184" s="2"/>
      <c r="B184" s="10"/>
      <c r="C184" s="38"/>
      <c r="D184" s="2"/>
      <c r="E184" s="25"/>
      <c r="F184" s="2"/>
      <c r="G184" s="38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5.75" customHeight="1" x14ac:dyDescent="0.25">
      <c r="A185" s="2"/>
      <c r="B185" s="10"/>
      <c r="C185" s="38"/>
      <c r="D185" s="2"/>
      <c r="E185" s="25"/>
      <c r="F185" s="2"/>
      <c r="G185" s="38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5.75" customHeight="1" x14ac:dyDescent="0.25">
      <c r="A186" s="2"/>
      <c r="B186" s="10"/>
      <c r="C186" s="38"/>
      <c r="D186" s="2"/>
      <c r="E186" s="25"/>
      <c r="F186" s="2"/>
      <c r="G186" s="38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5.75" customHeight="1" x14ac:dyDescent="0.25">
      <c r="A187" s="2"/>
      <c r="B187" s="10"/>
      <c r="C187" s="38"/>
      <c r="D187" s="2"/>
      <c r="E187" s="25"/>
      <c r="F187" s="2"/>
      <c r="G187" s="38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5.75" customHeight="1" x14ac:dyDescent="0.25">
      <c r="A188" s="2"/>
      <c r="B188" s="10"/>
      <c r="C188" s="38"/>
      <c r="D188" s="2"/>
      <c r="E188" s="25"/>
      <c r="F188" s="2"/>
      <c r="G188" s="38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5.75" customHeight="1" x14ac:dyDescent="0.25">
      <c r="A189" s="2"/>
      <c r="B189" s="10"/>
      <c r="C189" s="38"/>
      <c r="D189" s="2"/>
      <c r="E189" s="25"/>
      <c r="F189" s="2"/>
      <c r="G189" s="38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5.75" customHeight="1" x14ac:dyDescent="0.25">
      <c r="A190" s="2"/>
      <c r="B190" s="10"/>
      <c r="C190" s="38"/>
      <c r="D190" s="2"/>
      <c r="E190" s="25"/>
      <c r="F190" s="2"/>
      <c r="G190" s="38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5.75" customHeight="1" x14ac:dyDescent="0.25">
      <c r="A191" s="2"/>
      <c r="B191" s="10"/>
      <c r="C191" s="38"/>
      <c r="D191" s="2"/>
      <c r="E191" s="25"/>
      <c r="F191" s="2"/>
      <c r="G191" s="38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5.75" customHeight="1" x14ac:dyDescent="0.25">
      <c r="A192" s="2"/>
      <c r="B192" s="10"/>
      <c r="C192" s="38"/>
      <c r="D192" s="2"/>
      <c r="E192" s="25"/>
      <c r="F192" s="2"/>
      <c r="G192" s="38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5.75" customHeight="1" x14ac:dyDescent="0.25">
      <c r="A193" s="2"/>
      <c r="B193" s="10"/>
      <c r="C193" s="38"/>
      <c r="D193" s="2"/>
      <c r="E193" s="25"/>
      <c r="F193" s="2"/>
      <c r="G193" s="38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5.75" customHeight="1" x14ac:dyDescent="0.25">
      <c r="A194" s="2"/>
      <c r="B194" s="10"/>
      <c r="C194" s="38"/>
      <c r="D194" s="2"/>
      <c r="E194" s="25"/>
      <c r="F194" s="2"/>
      <c r="G194" s="38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5.75" customHeight="1" x14ac:dyDescent="0.25">
      <c r="A195" s="2"/>
      <c r="B195" s="10"/>
      <c r="C195" s="38"/>
      <c r="D195" s="2"/>
      <c r="E195" s="25"/>
      <c r="F195" s="2"/>
      <c r="G195" s="38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5.75" customHeight="1" x14ac:dyDescent="0.25">
      <c r="A196" s="2"/>
      <c r="B196" s="10"/>
      <c r="C196" s="38"/>
      <c r="D196" s="2"/>
      <c r="E196" s="25"/>
      <c r="F196" s="2"/>
      <c r="G196" s="38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5.75" customHeight="1" x14ac:dyDescent="0.25">
      <c r="A197" s="2"/>
      <c r="B197" s="10"/>
      <c r="C197" s="38"/>
      <c r="D197" s="2"/>
      <c r="E197" s="25"/>
      <c r="F197" s="2"/>
      <c r="G197" s="38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5.75" customHeight="1" x14ac:dyDescent="0.25">
      <c r="A198" s="2"/>
      <c r="B198" s="10"/>
      <c r="C198" s="38"/>
      <c r="D198" s="2"/>
      <c r="E198" s="25"/>
      <c r="F198" s="2"/>
      <c r="G198" s="38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5.75" customHeight="1" x14ac:dyDescent="0.25">
      <c r="A199" s="2"/>
      <c r="B199" s="10"/>
      <c r="C199" s="38"/>
      <c r="D199" s="2"/>
      <c r="E199" s="25"/>
      <c r="F199" s="2"/>
      <c r="G199" s="38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5.75" customHeight="1" x14ac:dyDescent="0.25">
      <c r="A200" s="2"/>
      <c r="B200" s="10"/>
      <c r="C200" s="38"/>
      <c r="D200" s="2"/>
      <c r="E200" s="25"/>
      <c r="F200" s="2"/>
      <c r="G200" s="38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5.75" customHeight="1" x14ac:dyDescent="0.25">
      <c r="A201" s="2"/>
      <c r="B201" s="10"/>
      <c r="C201" s="38"/>
      <c r="D201" s="2"/>
      <c r="E201" s="25"/>
      <c r="F201" s="2"/>
      <c r="G201" s="38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5.75" customHeight="1" x14ac:dyDescent="0.25">
      <c r="A202" s="2"/>
      <c r="B202" s="10"/>
      <c r="C202" s="38"/>
      <c r="D202" s="2"/>
      <c r="E202" s="25"/>
      <c r="F202" s="2"/>
      <c r="G202" s="38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5.75" customHeight="1" x14ac:dyDescent="0.25">
      <c r="A203" s="2"/>
      <c r="B203" s="10"/>
      <c r="C203" s="38"/>
      <c r="D203" s="2"/>
      <c r="E203" s="25"/>
      <c r="F203" s="2"/>
      <c r="G203" s="38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5.75" customHeight="1" x14ac:dyDescent="0.25">
      <c r="A204" s="2"/>
      <c r="B204" s="10"/>
      <c r="C204" s="38"/>
      <c r="D204" s="2"/>
      <c r="E204" s="25"/>
      <c r="F204" s="2"/>
      <c r="G204" s="38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5.75" customHeight="1" x14ac:dyDescent="0.25">
      <c r="A205" s="2"/>
      <c r="B205" s="10"/>
      <c r="C205" s="38"/>
      <c r="D205" s="2"/>
      <c r="E205" s="25"/>
      <c r="F205" s="2"/>
      <c r="G205" s="38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5.75" customHeight="1" x14ac:dyDescent="0.25">
      <c r="A206" s="2"/>
      <c r="B206" s="10"/>
      <c r="C206" s="38"/>
      <c r="D206" s="2"/>
      <c r="E206" s="25"/>
      <c r="F206" s="2"/>
      <c r="G206" s="38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5.75" customHeight="1" x14ac:dyDescent="0.25">
      <c r="A207" s="2"/>
      <c r="B207" s="10"/>
      <c r="C207" s="38"/>
      <c r="D207" s="2"/>
      <c r="E207" s="25"/>
      <c r="F207" s="2"/>
      <c r="G207" s="38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5.75" customHeight="1" x14ac:dyDescent="0.25">
      <c r="A208" s="2"/>
      <c r="B208" s="10"/>
      <c r="C208" s="38"/>
      <c r="D208" s="2"/>
      <c r="E208" s="25"/>
      <c r="F208" s="2"/>
      <c r="G208" s="38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.75" customHeight="1" x14ac:dyDescent="0.25">
      <c r="A209" s="2"/>
      <c r="B209" s="10"/>
      <c r="C209" s="38"/>
      <c r="D209" s="2"/>
      <c r="E209" s="25"/>
      <c r="F209" s="2"/>
      <c r="G209" s="38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5.75" customHeight="1" x14ac:dyDescent="0.25">
      <c r="A210" s="2"/>
      <c r="B210" s="10"/>
      <c r="C210" s="38"/>
      <c r="D210" s="2"/>
      <c r="E210" s="25"/>
      <c r="F210" s="2"/>
      <c r="G210" s="38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5.75" customHeight="1" x14ac:dyDescent="0.25">
      <c r="A211" s="2"/>
      <c r="B211" s="10"/>
      <c r="C211" s="38"/>
      <c r="D211" s="2"/>
      <c r="E211" s="25"/>
      <c r="F211" s="2"/>
      <c r="G211" s="38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5.75" customHeight="1" x14ac:dyDescent="0.25">
      <c r="A212" s="2"/>
      <c r="B212" s="10"/>
      <c r="C212" s="38"/>
      <c r="D212" s="2"/>
      <c r="E212" s="25"/>
      <c r="F212" s="2"/>
      <c r="G212" s="38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5.75" customHeight="1" x14ac:dyDescent="0.25">
      <c r="A213" s="2"/>
      <c r="B213" s="10"/>
      <c r="C213" s="38"/>
      <c r="D213" s="2"/>
      <c r="E213" s="25"/>
      <c r="F213" s="2"/>
      <c r="G213" s="38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5.75" customHeight="1" x14ac:dyDescent="0.25">
      <c r="A214" s="2"/>
      <c r="B214" s="10"/>
      <c r="C214" s="38"/>
      <c r="D214" s="2"/>
      <c r="E214" s="25"/>
      <c r="F214" s="2"/>
      <c r="G214" s="38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5.75" customHeight="1" x14ac:dyDescent="0.25">
      <c r="A215" s="2"/>
      <c r="B215" s="10"/>
      <c r="C215" s="38"/>
      <c r="D215" s="2"/>
      <c r="E215" s="25"/>
      <c r="F215" s="2"/>
      <c r="G215" s="38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5.75" customHeight="1" x14ac:dyDescent="0.25">
      <c r="A216" s="2"/>
      <c r="B216" s="10"/>
      <c r="C216" s="38"/>
      <c r="D216" s="2"/>
      <c r="E216" s="25"/>
      <c r="F216" s="2"/>
      <c r="G216" s="38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5.75" customHeight="1" x14ac:dyDescent="0.25">
      <c r="A217" s="2"/>
      <c r="B217" s="10"/>
      <c r="C217" s="38"/>
      <c r="D217" s="2"/>
      <c r="E217" s="25"/>
      <c r="F217" s="2"/>
      <c r="G217" s="38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5.75" customHeight="1" x14ac:dyDescent="0.25">
      <c r="A218" s="2"/>
      <c r="B218" s="10"/>
      <c r="C218" s="38"/>
      <c r="D218" s="2"/>
      <c r="E218" s="25"/>
      <c r="F218" s="2"/>
      <c r="G218" s="38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5.75" customHeight="1" x14ac:dyDescent="0.25">
      <c r="A219" s="2"/>
      <c r="B219" s="10"/>
      <c r="C219" s="38"/>
      <c r="D219" s="2"/>
      <c r="E219" s="25"/>
      <c r="F219" s="2"/>
      <c r="G219" s="38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5.75" customHeight="1" x14ac:dyDescent="0.25">
      <c r="A220" s="2"/>
      <c r="B220" s="10"/>
      <c r="C220" s="38"/>
      <c r="D220" s="2"/>
      <c r="E220" s="25"/>
      <c r="F220" s="2"/>
      <c r="G220" s="38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5.75" customHeight="1" x14ac:dyDescent="0.25">
      <c r="A221" s="2"/>
      <c r="B221" s="10"/>
      <c r="C221" s="38"/>
      <c r="D221" s="2"/>
      <c r="E221" s="25"/>
      <c r="F221" s="2"/>
      <c r="G221" s="38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.75" customHeight="1" x14ac:dyDescent="0.25">
      <c r="A222" s="2"/>
      <c r="B222" s="10"/>
      <c r="C222" s="38"/>
      <c r="D222" s="2"/>
      <c r="E222" s="25"/>
      <c r="F222" s="2"/>
      <c r="G222" s="38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.75" customHeight="1" x14ac:dyDescent="0.25">
      <c r="A223" s="2"/>
      <c r="B223" s="10"/>
      <c r="C223" s="38"/>
      <c r="D223" s="2"/>
      <c r="E223" s="25"/>
      <c r="F223" s="2"/>
      <c r="G223" s="38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.75" customHeight="1" x14ac:dyDescent="0.25">
      <c r="A224" s="2"/>
      <c r="B224" s="10"/>
      <c r="C224" s="38"/>
      <c r="D224" s="2"/>
      <c r="E224" s="25"/>
      <c r="F224" s="2"/>
      <c r="G224" s="38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.75" customHeight="1" x14ac:dyDescent="0.25">
      <c r="A225" s="2"/>
      <c r="B225" s="10"/>
      <c r="C225" s="38"/>
      <c r="D225" s="2"/>
      <c r="E225" s="25"/>
      <c r="F225" s="2"/>
      <c r="G225" s="38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.75" customHeight="1" x14ac:dyDescent="0.25">
      <c r="A226" s="2"/>
      <c r="B226" s="10"/>
      <c r="C226" s="38"/>
      <c r="D226" s="2"/>
      <c r="E226" s="25"/>
      <c r="F226" s="2"/>
      <c r="G226" s="38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.75" customHeight="1" x14ac:dyDescent="0.25">
      <c r="A227" s="2"/>
      <c r="B227" s="10"/>
      <c r="C227" s="38"/>
      <c r="D227" s="2"/>
      <c r="E227" s="25"/>
      <c r="F227" s="2"/>
      <c r="G227" s="38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.75" customHeight="1" x14ac:dyDescent="0.25">
      <c r="A228" s="2"/>
      <c r="B228" s="10"/>
      <c r="C228" s="38"/>
      <c r="D228" s="2"/>
      <c r="E228" s="25"/>
      <c r="F228" s="2"/>
      <c r="G228" s="38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.75" customHeight="1" x14ac:dyDescent="0.25">
      <c r="A229" s="2"/>
      <c r="B229" s="10"/>
      <c r="C229" s="38"/>
      <c r="D229" s="2"/>
      <c r="E229" s="25"/>
      <c r="F229" s="2"/>
      <c r="G229" s="38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.75" customHeight="1" x14ac:dyDescent="0.25">
      <c r="A230" s="2"/>
      <c r="B230" s="10"/>
      <c r="C230" s="38"/>
      <c r="D230" s="2"/>
      <c r="E230" s="25"/>
      <c r="F230" s="2"/>
      <c r="G230" s="38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.75" customHeight="1" x14ac:dyDescent="0.25">
      <c r="A231" s="2"/>
      <c r="B231" s="10"/>
      <c r="C231" s="38"/>
      <c r="D231" s="2"/>
      <c r="E231" s="25"/>
      <c r="F231" s="2"/>
      <c r="G231" s="38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.75" customHeight="1" x14ac:dyDescent="0.25">
      <c r="A232" s="2"/>
      <c r="B232" s="10"/>
      <c r="C232" s="38"/>
      <c r="D232" s="2"/>
      <c r="E232" s="25"/>
      <c r="F232" s="2"/>
      <c r="G232" s="38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.75" customHeight="1" x14ac:dyDescent="0.25">
      <c r="A233" s="2"/>
      <c r="B233" s="10"/>
      <c r="C233" s="38"/>
      <c r="D233" s="2"/>
      <c r="E233" s="25"/>
      <c r="F233" s="2"/>
      <c r="G233" s="38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.75" customHeight="1" x14ac:dyDescent="0.25">
      <c r="A234" s="2"/>
      <c r="B234" s="10"/>
      <c r="C234" s="38"/>
      <c r="D234" s="2"/>
      <c r="E234" s="25"/>
      <c r="F234" s="2"/>
      <c r="G234" s="38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.75" customHeight="1" x14ac:dyDescent="0.25">
      <c r="A235" s="2"/>
      <c r="B235" s="10"/>
      <c r="C235" s="38"/>
      <c r="D235" s="2"/>
      <c r="E235" s="25"/>
      <c r="F235" s="2"/>
      <c r="G235" s="38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.75" customHeight="1" x14ac:dyDescent="0.25">
      <c r="A236" s="2"/>
      <c r="B236" s="10"/>
      <c r="C236" s="38"/>
      <c r="D236" s="2"/>
      <c r="E236" s="25"/>
      <c r="F236" s="2"/>
      <c r="G236" s="38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.75" customHeight="1" x14ac:dyDescent="0.25">
      <c r="A237" s="2"/>
      <c r="B237" s="10"/>
      <c r="C237" s="38"/>
      <c r="D237" s="2"/>
      <c r="E237" s="25"/>
      <c r="F237" s="2"/>
      <c r="G237" s="38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.75" customHeight="1" x14ac:dyDescent="0.25">
      <c r="A238" s="2"/>
      <c r="B238" s="10"/>
      <c r="C238" s="38"/>
      <c r="D238" s="2"/>
      <c r="E238" s="25"/>
      <c r="F238" s="2"/>
      <c r="G238" s="38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.75" customHeight="1" x14ac:dyDescent="0.25">
      <c r="A239" s="2"/>
      <c r="B239" s="10"/>
      <c r="C239" s="38"/>
      <c r="D239" s="2"/>
      <c r="E239" s="25"/>
      <c r="F239" s="2"/>
      <c r="G239" s="38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.75" customHeight="1" x14ac:dyDescent="0.25">
      <c r="A240" s="2"/>
      <c r="B240" s="10"/>
      <c r="C240" s="38"/>
      <c r="D240" s="2"/>
      <c r="E240" s="25"/>
      <c r="F240" s="2"/>
      <c r="G240" s="38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.75" customHeight="1" x14ac:dyDescent="0.25">
      <c r="A241" s="2"/>
      <c r="B241" s="10"/>
      <c r="C241" s="38"/>
      <c r="D241" s="2"/>
      <c r="E241" s="25"/>
      <c r="F241" s="2"/>
      <c r="G241" s="38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.75" customHeight="1" x14ac:dyDescent="0.25">
      <c r="A242" s="2"/>
      <c r="B242" s="10"/>
      <c r="C242" s="38"/>
      <c r="D242" s="2"/>
      <c r="E242" s="25"/>
      <c r="F242" s="2"/>
      <c r="G242" s="38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.75" customHeight="1" x14ac:dyDescent="0.25">
      <c r="A243" s="2"/>
      <c r="B243" s="10"/>
      <c r="C243" s="38"/>
      <c r="D243" s="2"/>
      <c r="E243" s="25"/>
      <c r="F243" s="2"/>
      <c r="G243" s="38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.75" customHeight="1" x14ac:dyDescent="0.25">
      <c r="A244" s="2"/>
      <c r="B244" s="10"/>
      <c r="C244" s="38"/>
      <c r="D244" s="2"/>
      <c r="E244" s="25"/>
      <c r="F244" s="2"/>
      <c r="G244" s="38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.75" customHeight="1" x14ac:dyDescent="0.25">
      <c r="A245" s="2"/>
      <c r="B245" s="10"/>
      <c r="C245" s="38"/>
      <c r="D245" s="2"/>
      <c r="E245" s="25"/>
      <c r="F245" s="2"/>
      <c r="G245" s="38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.75" customHeight="1" x14ac:dyDescent="0.25">
      <c r="A246" s="2"/>
      <c r="B246" s="10"/>
      <c r="C246" s="38"/>
      <c r="D246" s="2"/>
      <c r="E246" s="25"/>
      <c r="F246" s="2"/>
      <c r="G246" s="38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.75" customHeight="1" x14ac:dyDescent="0.25">
      <c r="A247" s="2"/>
      <c r="B247" s="10"/>
      <c r="C247" s="38"/>
      <c r="D247" s="2"/>
      <c r="E247" s="25"/>
      <c r="F247" s="2"/>
      <c r="G247" s="38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.75" customHeight="1" x14ac:dyDescent="0.25">
      <c r="A248" s="2"/>
      <c r="B248" s="10"/>
      <c r="C248" s="38"/>
      <c r="D248" s="2"/>
      <c r="E248" s="25"/>
      <c r="F248" s="2"/>
      <c r="G248" s="38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.75" customHeight="1" x14ac:dyDescent="0.25">
      <c r="A249" s="2"/>
      <c r="B249" s="10"/>
      <c r="C249" s="38"/>
      <c r="D249" s="2"/>
      <c r="E249" s="25"/>
      <c r="F249" s="2"/>
      <c r="G249" s="38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.75" customHeight="1" x14ac:dyDescent="0.25">
      <c r="A250" s="2"/>
      <c r="B250" s="10"/>
      <c r="C250" s="38"/>
      <c r="D250" s="2"/>
      <c r="E250" s="25"/>
      <c r="F250" s="2"/>
      <c r="G250" s="38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.75" customHeight="1" x14ac:dyDescent="0.25">
      <c r="A251" s="2"/>
      <c r="B251" s="10"/>
      <c r="C251" s="38"/>
      <c r="D251" s="2"/>
      <c r="E251" s="25"/>
      <c r="F251" s="2"/>
      <c r="G251" s="38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.75" customHeight="1" x14ac:dyDescent="0.25">
      <c r="A252" s="2"/>
      <c r="B252" s="10"/>
      <c r="C252" s="38"/>
      <c r="D252" s="2"/>
      <c r="E252" s="25"/>
      <c r="F252" s="2"/>
      <c r="G252" s="38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.75" customHeight="1" x14ac:dyDescent="0.25">
      <c r="A253" s="2"/>
      <c r="B253" s="10"/>
      <c r="C253" s="38"/>
      <c r="D253" s="2"/>
      <c r="E253" s="25"/>
      <c r="F253" s="2"/>
      <c r="G253" s="38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.75" customHeight="1" x14ac:dyDescent="0.25">
      <c r="A254" s="2"/>
      <c r="B254" s="10"/>
      <c r="C254" s="38"/>
      <c r="D254" s="2"/>
      <c r="E254" s="25"/>
      <c r="F254" s="2"/>
      <c r="G254" s="38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.75" customHeight="1" x14ac:dyDescent="0.25">
      <c r="A255" s="2"/>
      <c r="B255" s="10"/>
      <c r="C255" s="38"/>
      <c r="D255" s="2"/>
      <c r="E255" s="25"/>
      <c r="F255" s="2"/>
      <c r="G255" s="38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.75" customHeight="1" x14ac:dyDescent="0.25">
      <c r="A256" s="2"/>
      <c r="B256" s="10"/>
      <c r="C256" s="38"/>
      <c r="D256" s="2"/>
      <c r="E256" s="25"/>
      <c r="F256" s="2"/>
      <c r="G256" s="38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.75" customHeight="1" x14ac:dyDescent="0.25">
      <c r="A257" s="2"/>
      <c r="B257" s="10"/>
      <c r="C257" s="38"/>
      <c r="D257" s="2"/>
      <c r="E257" s="25"/>
      <c r="F257" s="2"/>
      <c r="G257" s="38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.75" customHeight="1" x14ac:dyDescent="0.25">
      <c r="A258" s="2"/>
      <c r="B258" s="10"/>
      <c r="C258" s="38"/>
      <c r="D258" s="2"/>
      <c r="E258" s="25"/>
      <c r="F258" s="2"/>
      <c r="G258" s="38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.75" customHeight="1" x14ac:dyDescent="0.25">
      <c r="A259" s="2"/>
      <c r="B259" s="10"/>
      <c r="C259" s="38"/>
      <c r="D259" s="2"/>
      <c r="E259" s="25"/>
      <c r="F259" s="2"/>
      <c r="G259" s="38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.75" customHeight="1" x14ac:dyDescent="0.25">
      <c r="A260" s="2"/>
      <c r="B260" s="10"/>
      <c r="C260" s="38"/>
      <c r="D260" s="2"/>
      <c r="E260" s="25"/>
      <c r="F260" s="2"/>
      <c r="G260" s="38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.75" customHeight="1" x14ac:dyDescent="0.25">
      <c r="A261" s="2"/>
      <c r="B261" s="10"/>
      <c r="C261" s="38"/>
      <c r="D261" s="2"/>
      <c r="E261" s="25"/>
      <c r="F261" s="2"/>
      <c r="G261" s="38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.75" customHeight="1" x14ac:dyDescent="0.25">
      <c r="A262" s="2"/>
      <c r="B262" s="10"/>
      <c r="C262" s="38"/>
      <c r="D262" s="2"/>
      <c r="E262" s="25"/>
      <c r="F262" s="2"/>
      <c r="G262" s="38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.75" customHeight="1" x14ac:dyDescent="0.25">
      <c r="A263" s="2"/>
      <c r="B263" s="10"/>
      <c r="C263" s="38"/>
      <c r="D263" s="2"/>
      <c r="E263" s="25"/>
      <c r="F263" s="2"/>
      <c r="G263" s="38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.75" customHeight="1" x14ac:dyDescent="0.25">
      <c r="A264" s="2"/>
      <c r="B264" s="10"/>
      <c r="C264" s="38"/>
      <c r="D264" s="2"/>
      <c r="E264" s="25"/>
      <c r="F264" s="2"/>
      <c r="G264" s="38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.75" customHeight="1" x14ac:dyDescent="0.25">
      <c r="A265" s="2"/>
      <c r="B265" s="10"/>
      <c r="C265" s="38"/>
      <c r="D265" s="2"/>
      <c r="E265" s="25"/>
      <c r="F265" s="2"/>
      <c r="G265" s="38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.75" customHeight="1" x14ac:dyDescent="0.25">
      <c r="A266" s="2"/>
      <c r="B266" s="10"/>
      <c r="C266" s="38"/>
      <c r="D266" s="2"/>
      <c r="E266" s="25"/>
      <c r="F266" s="2"/>
      <c r="G266" s="38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.75" customHeight="1" x14ac:dyDescent="0.25">
      <c r="A267" s="2"/>
      <c r="B267" s="10"/>
      <c r="C267" s="38"/>
      <c r="D267" s="2"/>
      <c r="E267" s="25"/>
      <c r="F267" s="2"/>
      <c r="G267" s="38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.75" customHeight="1" x14ac:dyDescent="0.25">
      <c r="A268" s="2"/>
      <c r="B268" s="10"/>
      <c r="C268" s="38"/>
      <c r="D268" s="2"/>
      <c r="E268" s="25"/>
      <c r="F268" s="2"/>
      <c r="G268" s="38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.75" customHeight="1" x14ac:dyDescent="0.25">
      <c r="A269" s="2"/>
      <c r="B269" s="10"/>
      <c r="C269" s="38"/>
      <c r="D269" s="2"/>
      <c r="E269" s="25"/>
      <c r="F269" s="2"/>
      <c r="G269" s="38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.75" customHeight="1" x14ac:dyDescent="0.25">
      <c r="A270" s="2"/>
      <c r="B270" s="10"/>
      <c r="C270" s="38"/>
      <c r="D270" s="2"/>
      <c r="E270" s="25"/>
      <c r="F270" s="2"/>
      <c r="G270" s="38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.75" customHeight="1" x14ac:dyDescent="0.25">
      <c r="A271" s="2"/>
      <c r="B271" s="10"/>
      <c r="C271" s="38"/>
      <c r="D271" s="2"/>
      <c r="E271" s="25"/>
      <c r="F271" s="2"/>
      <c r="G271" s="38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.75" customHeight="1" x14ac:dyDescent="0.25">
      <c r="A272" s="2"/>
      <c r="B272" s="10"/>
      <c r="C272" s="38"/>
      <c r="D272" s="2"/>
      <c r="E272" s="25"/>
      <c r="F272" s="2"/>
      <c r="G272" s="38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.75" customHeight="1" x14ac:dyDescent="0.25">
      <c r="A273" s="2"/>
      <c r="B273" s="10"/>
      <c r="C273" s="38"/>
      <c r="D273" s="2"/>
      <c r="E273" s="25"/>
      <c r="F273" s="2"/>
      <c r="G273" s="38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.75" customHeight="1" x14ac:dyDescent="0.25">
      <c r="A274" s="2"/>
      <c r="B274" s="10"/>
      <c r="C274" s="38"/>
      <c r="D274" s="2"/>
      <c r="E274" s="25"/>
      <c r="F274" s="2"/>
      <c r="G274" s="38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.75" customHeight="1" x14ac:dyDescent="0.25">
      <c r="A275" s="2"/>
      <c r="B275" s="10"/>
      <c r="C275" s="38"/>
      <c r="D275" s="2"/>
      <c r="E275" s="25"/>
      <c r="F275" s="2"/>
      <c r="G275" s="38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.75" customHeight="1" x14ac:dyDescent="0.25">
      <c r="A276" s="2"/>
      <c r="B276" s="10"/>
      <c r="C276" s="38"/>
      <c r="D276" s="2"/>
      <c r="E276" s="25"/>
      <c r="F276" s="2"/>
      <c r="G276" s="38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.75" customHeight="1" x14ac:dyDescent="0.25">
      <c r="A277" s="2"/>
      <c r="B277" s="10"/>
      <c r="C277" s="38"/>
      <c r="D277" s="2"/>
      <c r="E277" s="25"/>
      <c r="F277" s="2"/>
      <c r="G277" s="38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.75" customHeight="1" x14ac:dyDescent="0.25">
      <c r="A278" s="2"/>
      <c r="B278" s="10"/>
      <c r="C278" s="38"/>
      <c r="D278" s="2"/>
      <c r="E278" s="25"/>
      <c r="F278" s="2"/>
      <c r="G278" s="38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.75" customHeight="1" x14ac:dyDescent="0.25">
      <c r="A279" s="2"/>
      <c r="B279" s="10"/>
      <c r="C279" s="38"/>
      <c r="D279" s="2"/>
      <c r="E279" s="25"/>
      <c r="F279" s="2"/>
      <c r="G279" s="38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.75" customHeight="1" x14ac:dyDescent="0.25">
      <c r="A280" s="2"/>
      <c r="B280" s="10"/>
      <c r="C280" s="38"/>
      <c r="D280" s="2"/>
      <c r="E280" s="25"/>
      <c r="F280" s="2"/>
      <c r="G280" s="38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.75" customHeight="1" x14ac:dyDescent="0.25">
      <c r="A281" s="2"/>
      <c r="B281" s="10"/>
      <c r="C281" s="38"/>
      <c r="D281" s="2"/>
      <c r="E281" s="25"/>
      <c r="F281" s="2"/>
      <c r="G281" s="38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.75" customHeight="1" x14ac:dyDescent="0.25">
      <c r="A282" s="2"/>
      <c r="B282" s="10"/>
      <c r="C282" s="38"/>
      <c r="D282" s="2"/>
      <c r="E282" s="25"/>
      <c r="F282" s="2"/>
      <c r="G282" s="38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.75" customHeight="1" x14ac:dyDescent="0.25">
      <c r="A283" s="2"/>
      <c r="B283" s="10"/>
      <c r="C283" s="38"/>
      <c r="D283" s="2"/>
      <c r="E283" s="25"/>
      <c r="F283" s="2"/>
      <c r="G283" s="38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.75" customHeight="1" x14ac:dyDescent="0.25">
      <c r="A284" s="2"/>
      <c r="B284" s="10"/>
      <c r="C284" s="38"/>
      <c r="D284" s="2"/>
      <c r="E284" s="25"/>
      <c r="F284" s="2"/>
      <c r="G284" s="38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.75" customHeight="1" x14ac:dyDescent="0.25">
      <c r="A285" s="2"/>
      <c r="B285" s="10"/>
      <c r="C285" s="38"/>
      <c r="D285" s="2"/>
      <c r="E285" s="25"/>
      <c r="F285" s="2"/>
      <c r="G285" s="38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.75" customHeight="1" x14ac:dyDescent="0.25">
      <c r="A286" s="2"/>
      <c r="B286" s="10"/>
      <c r="C286" s="38"/>
      <c r="D286" s="2"/>
      <c r="E286" s="25"/>
      <c r="F286" s="2"/>
      <c r="G286" s="38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.75" customHeight="1" x14ac:dyDescent="0.25">
      <c r="A287" s="2"/>
      <c r="B287" s="10"/>
      <c r="C287" s="38"/>
      <c r="D287" s="2"/>
      <c r="E287" s="25"/>
      <c r="F287" s="2"/>
      <c r="G287" s="38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.75" customHeight="1" x14ac:dyDescent="0.25">
      <c r="A288" s="2"/>
      <c r="B288" s="10"/>
      <c r="C288" s="38"/>
      <c r="D288" s="2"/>
      <c r="E288" s="25"/>
      <c r="F288" s="2"/>
      <c r="G288" s="38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.75" customHeight="1" x14ac:dyDescent="0.25">
      <c r="A289" s="2"/>
      <c r="B289" s="10"/>
      <c r="C289" s="38"/>
      <c r="D289" s="2"/>
      <c r="E289" s="25"/>
      <c r="F289" s="2"/>
      <c r="G289" s="38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.75" customHeight="1" x14ac:dyDescent="0.25">
      <c r="A290" s="2"/>
      <c r="B290" s="10"/>
      <c r="C290" s="38"/>
      <c r="D290" s="2"/>
      <c r="E290" s="25"/>
      <c r="F290" s="2"/>
      <c r="G290" s="38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.75" customHeight="1" x14ac:dyDescent="0.25">
      <c r="A291" s="2"/>
      <c r="B291" s="10"/>
      <c r="C291" s="38"/>
      <c r="D291" s="2"/>
      <c r="E291" s="25"/>
      <c r="F291" s="2"/>
      <c r="G291" s="38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.75" customHeight="1" x14ac:dyDescent="0.25">
      <c r="A292" s="2"/>
      <c r="B292" s="10"/>
      <c r="C292" s="38"/>
      <c r="D292" s="2"/>
      <c r="E292" s="25"/>
      <c r="F292" s="2"/>
      <c r="G292" s="38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.75" customHeight="1" x14ac:dyDescent="0.25">
      <c r="A293" s="2"/>
      <c r="B293" s="10"/>
      <c r="C293" s="38"/>
      <c r="D293" s="2"/>
      <c r="E293" s="25"/>
      <c r="F293" s="2"/>
      <c r="G293" s="38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.75" customHeight="1" x14ac:dyDescent="0.25">
      <c r="A294" s="2"/>
      <c r="B294" s="10"/>
      <c r="C294" s="38"/>
      <c r="D294" s="2"/>
      <c r="E294" s="25"/>
      <c r="F294" s="2"/>
      <c r="G294" s="38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.75" customHeight="1" x14ac:dyDescent="0.25">
      <c r="A295" s="2"/>
      <c r="B295" s="10"/>
      <c r="C295" s="38"/>
      <c r="D295" s="2"/>
      <c r="E295" s="25"/>
      <c r="F295" s="2"/>
      <c r="G295" s="38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.75" customHeight="1" x14ac:dyDescent="0.25">
      <c r="A296" s="2"/>
      <c r="B296" s="10"/>
      <c r="C296" s="38"/>
      <c r="D296" s="2"/>
      <c r="E296" s="25"/>
      <c r="F296" s="2"/>
      <c r="G296" s="38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.75" customHeight="1" x14ac:dyDescent="0.25">
      <c r="A297" s="2"/>
      <c r="B297" s="10"/>
      <c r="C297" s="38"/>
      <c r="D297" s="2"/>
      <c r="E297" s="25"/>
      <c r="F297" s="2"/>
      <c r="G297" s="38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5.75" customHeight="1" x14ac:dyDescent="0.25">
      <c r="A298" s="2"/>
      <c r="B298" s="10"/>
      <c r="C298" s="38"/>
      <c r="D298" s="2"/>
      <c r="E298" s="25"/>
      <c r="F298" s="2"/>
      <c r="G298" s="38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5.75" customHeight="1" x14ac:dyDescent="0.25">
      <c r="A299" s="2"/>
      <c r="B299" s="10"/>
      <c r="C299" s="38"/>
      <c r="D299" s="2"/>
      <c r="E299" s="25"/>
      <c r="F299" s="2"/>
      <c r="G299" s="38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5.75" customHeight="1" x14ac:dyDescent="0.25">
      <c r="A300" s="2"/>
      <c r="B300" s="10"/>
      <c r="C300" s="38"/>
      <c r="D300" s="2"/>
      <c r="E300" s="25"/>
      <c r="F300" s="2"/>
      <c r="G300" s="38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.75" customHeight="1" x14ac:dyDescent="0.25">
      <c r="A301" s="2"/>
      <c r="B301" s="10"/>
      <c r="C301" s="38"/>
      <c r="D301" s="2"/>
      <c r="E301" s="25"/>
      <c r="F301" s="2"/>
      <c r="G301" s="38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5.75" customHeight="1" x14ac:dyDescent="0.25">
      <c r="A302" s="2"/>
      <c r="B302" s="10"/>
      <c r="C302" s="38"/>
      <c r="D302" s="2"/>
      <c r="E302" s="25"/>
      <c r="F302" s="2"/>
      <c r="G302" s="38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5.75" customHeight="1" x14ac:dyDescent="0.25">
      <c r="A303" s="2"/>
      <c r="B303" s="10"/>
      <c r="C303" s="38"/>
      <c r="D303" s="2"/>
      <c r="E303" s="25"/>
      <c r="F303" s="2"/>
      <c r="G303" s="38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5.75" customHeight="1" x14ac:dyDescent="0.25">
      <c r="A304" s="2"/>
      <c r="B304" s="10"/>
      <c r="C304" s="38"/>
      <c r="D304" s="2"/>
      <c r="E304" s="25"/>
      <c r="F304" s="2"/>
      <c r="G304" s="38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5.75" customHeight="1" x14ac:dyDescent="0.25">
      <c r="A305" s="2"/>
      <c r="B305" s="10"/>
      <c r="C305" s="38"/>
      <c r="D305" s="2"/>
      <c r="E305" s="25"/>
      <c r="F305" s="2"/>
      <c r="G305" s="38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5.75" customHeight="1" x14ac:dyDescent="0.25">
      <c r="A306" s="2"/>
      <c r="B306" s="10"/>
      <c r="C306" s="38"/>
      <c r="D306" s="2"/>
      <c r="E306" s="25"/>
      <c r="F306" s="2"/>
      <c r="G306" s="38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5.75" customHeight="1" x14ac:dyDescent="0.25">
      <c r="A307" s="2"/>
      <c r="B307" s="10"/>
      <c r="C307" s="38"/>
      <c r="D307" s="2"/>
      <c r="E307" s="25"/>
      <c r="F307" s="2"/>
      <c r="G307" s="38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5.75" customHeight="1" x14ac:dyDescent="0.25">
      <c r="A308" s="2"/>
      <c r="B308" s="10"/>
      <c r="C308" s="38"/>
      <c r="D308" s="2"/>
      <c r="E308" s="25"/>
      <c r="F308" s="2"/>
      <c r="G308" s="38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5.75" customHeight="1" x14ac:dyDescent="0.25">
      <c r="A309" s="2"/>
      <c r="B309" s="10"/>
      <c r="C309" s="38"/>
      <c r="D309" s="2"/>
      <c r="E309" s="25"/>
      <c r="F309" s="2"/>
      <c r="G309" s="38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5.75" customHeight="1" x14ac:dyDescent="0.25">
      <c r="A310" s="2"/>
      <c r="B310" s="10"/>
      <c r="C310" s="38"/>
      <c r="D310" s="2"/>
      <c r="E310" s="25"/>
      <c r="F310" s="2"/>
      <c r="G310" s="38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5.75" customHeight="1" x14ac:dyDescent="0.25">
      <c r="A311" s="2"/>
      <c r="B311" s="10"/>
      <c r="C311" s="38"/>
      <c r="D311" s="2"/>
      <c r="E311" s="25"/>
      <c r="F311" s="2"/>
      <c r="G311" s="38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5.75" customHeight="1" x14ac:dyDescent="0.25">
      <c r="A312" s="2"/>
      <c r="B312" s="10"/>
      <c r="C312" s="38"/>
      <c r="D312" s="2"/>
      <c r="E312" s="25"/>
      <c r="F312" s="2"/>
      <c r="G312" s="38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5.75" customHeight="1" x14ac:dyDescent="0.25">
      <c r="A313" s="2"/>
      <c r="B313" s="10"/>
      <c r="C313" s="38"/>
      <c r="D313" s="2"/>
      <c r="E313" s="25"/>
      <c r="F313" s="2"/>
      <c r="G313" s="38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5.75" customHeight="1" x14ac:dyDescent="0.25">
      <c r="A314" s="2"/>
      <c r="B314" s="10"/>
      <c r="C314" s="38"/>
      <c r="D314" s="2"/>
      <c r="E314" s="25"/>
      <c r="F314" s="2"/>
      <c r="G314" s="38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5.75" customHeight="1" x14ac:dyDescent="0.25">
      <c r="A315" s="2"/>
      <c r="B315" s="10"/>
      <c r="C315" s="38"/>
      <c r="D315" s="2"/>
      <c r="E315" s="25"/>
      <c r="F315" s="2"/>
      <c r="G315" s="38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5.75" customHeight="1" x14ac:dyDescent="0.25">
      <c r="A316" s="2"/>
      <c r="B316" s="10"/>
      <c r="C316" s="38"/>
      <c r="D316" s="2"/>
      <c r="E316" s="25"/>
      <c r="F316" s="2"/>
      <c r="G316" s="38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5.75" customHeight="1" x14ac:dyDescent="0.25">
      <c r="A317" s="2"/>
      <c r="B317" s="10"/>
      <c r="C317" s="38"/>
      <c r="D317" s="2"/>
      <c r="E317" s="25"/>
      <c r="F317" s="2"/>
      <c r="G317" s="38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5.75" customHeight="1" x14ac:dyDescent="0.25">
      <c r="A318" s="2"/>
      <c r="B318" s="10"/>
      <c r="C318" s="38"/>
      <c r="D318" s="2"/>
      <c r="E318" s="25"/>
      <c r="F318" s="2"/>
      <c r="G318" s="38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5.75" customHeight="1" x14ac:dyDescent="0.25">
      <c r="A319" s="2"/>
      <c r="B319" s="10"/>
      <c r="C319" s="38"/>
      <c r="D319" s="2"/>
      <c r="E319" s="25"/>
      <c r="F319" s="2"/>
      <c r="G319" s="38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5.75" customHeight="1" x14ac:dyDescent="0.25">
      <c r="A320" s="2"/>
      <c r="B320" s="10"/>
      <c r="C320" s="38"/>
      <c r="D320" s="2"/>
      <c r="E320" s="25"/>
      <c r="F320" s="2"/>
      <c r="G320" s="38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5.75" customHeight="1" x14ac:dyDescent="0.25">
      <c r="A321" s="2"/>
      <c r="B321" s="10"/>
      <c r="C321" s="38"/>
      <c r="D321" s="2"/>
      <c r="E321" s="25"/>
      <c r="F321" s="2"/>
      <c r="G321" s="38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5.75" customHeight="1" x14ac:dyDescent="0.25">
      <c r="A322" s="2"/>
      <c r="B322" s="10"/>
      <c r="C322" s="38"/>
      <c r="D322" s="2"/>
      <c r="E322" s="25"/>
      <c r="F322" s="2"/>
      <c r="G322" s="38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5.75" customHeight="1" x14ac:dyDescent="0.25">
      <c r="A323" s="2"/>
      <c r="B323" s="10"/>
      <c r="C323" s="38"/>
      <c r="D323" s="2"/>
      <c r="E323" s="25"/>
      <c r="F323" s="2"/>
      <c r="G323" s="38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5.75" customHeight="1" x14ac:dyDescent="0.25">
      <c r="A324" s="2"/>
      <c r="B324" s="10"/>
      <c r="C324" s="38"/>
      <c r="D324" s="2"/>
      <c r="E324" s="25"/>
      <c r="F324" s="2"/>
      <c r="G324" s="38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5.75" customHeight="1" x14ac:dyDescent="0.25">
      <c r="A325" s="2"/>
      <c r="B325" s="10"/>
      <c r="C325" s="38"/>
      <c r="D325" s="2"/>
      <c r="E325" s="25"/>
      <c r="F325" s="2"/>
      <c r="G325" s="38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5.75" customHeight="1" x14ac:dyDescent="0.25">
      <c r="A326" s="2"/>
      <c r="B326" s="10"/>
      <c r="C326" s="38"/>
      <c r="D326" s="2"/>
      <c r="E326" s="25"/>
      <c r="F326" s="2"/>
      <c r="G326" s="38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5.75" customHeight="1" x14ac:dyDescent="0.25">
      <c r="A327" s="2"/>
      <c r="B327" s="10"/>
      <c r="C327" s="38"/>
      <c r="D327" s="2"/>
      <c r="E327" s="25"/>
      <c r="F327" s="2"/>
      <c r="G327" s="38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5.75" customHeight="1" x14ac:dyDescent="0.25">
      <c r="A328" s="2"/>
      <c r="B328" s="10"/>
      <c r="C328" s="38"/>
      <c r="D328" s="2"/>
      <c r="E328" s="25"/>
      <c r="F328" s="2"/>
      <c r="G328" s="38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5.75" customHeight="1" x14ac:dyDescent="0.25">
      <c r="A329" s="2"/>
      <c r="B329" s="10"/>
      <c r="C329" s="38"/>
      <c r="D329" s="2"/>
      <c r="E329" s="25"/>
      <c r="F329" s="2"/>
      <c r="G329" s="38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5.75" customHeight="1" x14ac:dyDescent="0.25">
      <c r="A330" s="2"/>
      <c r="B330" s="10"/>
      <c r="C330" s="38"/>
      <c r="D330" s="2"/>
      <c r="E330" s="25"/>
      <c r="F330" s="2"/>
      <c r="G330" s="38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5.75" customHeight="1" x14ac:dyDescent="0.25">
      <c r="A331" s="2"/>
      <c r="B331" s="10"/>
      <c r="C331" s="38"/>
      <c r="D331" s="2"/>
      <c r="E331" s="25"/>
      <c r="F331" s="2"/>
      <c r="G331" s="38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5.75" customHeight="1" x14ac:dyDescent="0.25">
      <c r="A332" s="2"/>
      <c r="B332" s="10"/>
      <c r="C332" s="38"/>
      <c r="D332" s="2"/>
      <c r="E332" s="25"/>
      <c r="F332" s="2"/>
      <c r="G332" s="38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5.75" customHeight="1" x14ac:dyDescent="0.25">
      <c r="A333" s="2"/>
      <c r="B333" s="10"/>
      <c r="C333" s="38"/>
      <c r="D333" s="2"/>
      <c r="E333" s="25"/>
      <c r="F333" s="2"/>
      <c r="G333" s="38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5.75" customHeight="1" x14ac:dyDescent="0.25">
      <c r="A334" s="2"/>
      <c r="B334" s="10"/>
      <c r="C334" s="38"/>
      <c r="D334" s="2"/>
      <c r="E334" s="25"/>
      <c r="F334" s="2"/>
      <c r="G334" s="38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5.75" customHeight="1" x14ac:dyDescent="0.25">
      <c r="A335" s="2"/>
      <c r="B335" s="10"/>
      <c r="C335" s="38"/>
      <c r="D335" s="2"/>
      <c r="E335" s="25"/>
      <c r="F335" s="2"/>
      <c r="G335" s="38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5.75" customHeight="1" x14ac:dyDescent="0.25">
      <c r="A336" s="2"/>
      <c r="B336" s="10"/>
      <c r="C336" s="38"/>
      <c r="D336" s="2"/>
      <c r="E336" s="25"/>
      <c r="F336" s="2"/>
      <c r="G336" s="38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5.75" customHeight="1" x14ac:dyDescent="0.25">
      <c r="A337" s="2"/>
      <c r="B337" s="10"/>
      <c r="C337" s="38"/>
      <c r="D337" s="2"/>
      <c r="E337" s="25"/>
      <c r="F337" s="2"/>
      <c r="G337" s="38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5.75" customHeight="1" x14ac:dyDescent="0.25">
      <c r="A338" s="2"/>
      <c r="B338" s="10"/>
      <c r="C338" s="38"/>
      <c r="D338" s="2"/>
      <c r="E338" s="25"/>
      <c r="F338" s="2"/>
      <c r="G338" s="38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5.75" customHeight="1" x14ac:dyDescent="0.25">
      <c r="A339" s="2"/>
      <c r="B339" s="10"/>
      <c r="C339" s="38"/>
      <c r="D339" s="2"/>
      <c r="E339" s="25"/>
      <c r="F339" s="2"/>
      <c r="G339" s="38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5.75" customHeight="1" x14ac:dyDescent="0.25">
      <c r="A340" s="2"/>
      <c r="B340" s="10"/>
      <c r="C340" s="38"/>
      <c r="D340" s="2"/>
      <c r="E340" s="25"/>
      <c r="F340" s="2"/>
      <c r="G340" s="38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5.75" customHeight="1" x14ac:dyDescent="0.25">
      <c r="A341" s="2"/>
      <c r="B341" s="10"/>
      <c r="C341" s="38"/>
      <c r="D341" s="2"/>
      <c r="E341" s="25"/>
      <c r="F341" s="2"/>
      <c r="G341" s="38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5.75" customHeight="1" x14ac:dyDescent="0.25">
      <c r="A342" s="2"/>
      <c r="B342" s="10"/>
      <c r="C342" s="38"/>
      <c r="D342" s="2"/>
      <c r="E342" s="25"/>
      <c r="F342" s="2"/>
      <c r="G342" s="38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5.75" customHeight="1" x14ac:dyDescent="0.25">
      <c r="A343" s="2"/>
      <c r="B343" s="10"/>
      <c r="C343" s="38"/>
      <c r="D343" s="2"/>
      <c r="E343" s="25"/>
      <c r="F343" s="2"/>
      <c r="G343" s="38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5.75" customHeight="1" x14ac:dyDescent="0.25">
      <c r="A344" s="2"/>
      <c r="B344" s="10"/>
      <c r="C344" s="38"/>
      <c r="D344" s="2"/>
      <c r="E344" s="25"/>
      <c r="F344" s="2"/>
      <c r="G344" s="38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5.75" customHeight="1" x14ac:dyDescent="0.25">
      <c r="A345" s="2"/>
      <c r="B345" s="10"/>
      <c r="C345" s="38"/>
      <c r="D345" s="2"/>
      <c r="E345" s="25"/>
      <c r="F345" s="2"/>
      <c r="G345" s="38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5.75" customHeight="1" x14ac:dyDescent="0.25">
      <c r="A346" s="2"/>
      <c r="B346" s="10"/>
      <c r="C346" s="38"/>
      <c r="D346" s="2"/>
      <c r="E346" s="25"/>
      <c r="F346" s="2"/>
      <c r="G346" s="38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5.75" customHeight="1" x14ac:dyDescent="0.25">
      <c r="A347" s="2"/>
      <c r="B347" s="10"/>
      <c r="C347" s="38"/>
      <c r="D347" s="2"/>
      <c r="E347" s="25"/>
      <c r="F347" s="2"/>
      <c r="G347" s="38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5.75" customHeight="1" x14ac:dyDescent="0.25">
      <c r="A348" s="2"/>
      <c r="B348" s="10"/>
      <c r="C348" s="38"/>
      <c r="D348" s="2"/>
      <c r="E348" s="25"/>
      <c r="F348" s="2"/>
      <c r="G348" s="38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5.75" customHeight="1" x14ac:dyDescent="0.25">
      <c r="A349" s="2"/>
      <c r="B349" s="10"/>
      <c r="C349" s="38"/>
      <c r="D349" s="2"/>
      <c r="E349" s="25"/>
      <c r="F349" s="2"/>
      <c r="G349" s="38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5.75" customHeight="1" x14ac:dyDescent="0.25">
      <c r="A350" s="2"/>
      <c r="B350" s="10"/>
      <c r="C350" s="38"/>
      <c r="D350" s="2"/>
      <c r="E350" s="25"/>
      <c r="F350" s="2"/>
      <c r="G350" s="38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5.75" customHeight="1" x14ac:dyDescent="0.25">
      <c r="A351" s="2"/>
      <c r="B351" s="10"/>
      <c r="C351" s="38"/>
      <c r="D351" s="2"/>
      <c r="E351" s="25"/>
      <c r="F351" s="2"/>
      <c r="G351" s="38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5.75" customHeight="1" x14ac:dyDescent="0.25">
      <c r="A352" s="2"/>
      <c r="B352" s="10"/>
      <c r="C352" s="38"/>
      <c r="D352" s="2"/>
      <c r="E352" s="25"/>
      <c r="F352" s="2"/>
      <c r="G352" s="38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5.75" customHeight="1" x14ac:dyDescent="0.25">
      <c r="A353" s="2"/>
      <c r="B353" s="10"/>
      <c r="C353" s="38"/>
      <c r="D353" s="2"/>
      <c r="E353" s="25"/>
      <c r="F353" s="2"/>
      <c r="G353" s="38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5.75" customHeight="1" x14ac:dyDescent="0.25">
      <c r="A354" s="2"/>
      <c r="B354" s="10"/>
      <c r="C354" s="38"/>
      <c r="D354" s="2"/>
      <c r="E354" s="25"/>
      <c r="F354" s="2"/>
      <c r="G354" s="38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5.75" customHeight="1" x14ac:dyDescent="0.25">
      <c r="A355" s="2"/>
      <c r="B355" s="10"/>
      <c r="C355" s="38"/>
      <c r="D355" s="2"/>
      <c r="E355" s="25"/>
      <c r="F355" s="2"/>
      <c r="G355" s="38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5.75" customHeight="1" x14ac:dyDescent="0.25">
      <c r="A356" s="2"/>
      <c r="B356" s="10"/>
      <c r="C356" s="38"/>
      <c r="D356" s="2"/>
      <c r="E356" s="25"/>
      <c r="F356" s="2"/>
      <c r="G356" s="38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5.75" customHeight="1" x14ac:dyDescent="0.25">
      <c r="A357" s="2"/>
      <c r="B357" s="10"/>
      <c r="C357" s="38"/>
      <c r="D357" s="2"/>
      <c r="E357" s="25"/>
      <c r="F357" s="2"/>
      <c r="G357" s="38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5.75" customHeight="1" x14ac:dyDescent="0.25">
      <c r="A358" s="2"/>
      <c r="B358" s="10"/>
      <c r="C358" s="38"/>
      <c r="D358" s="2"/>
      <c r="E358" s="25"/>
      <c r="F358" s="2"/>
      <c r="G358" s="38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5.75" customHeight="1" x14ac:dyDescent="0.25">
      <c r="A359" s="2"/>
      <c r="B359" s="10"/>
      <c r="C359" s="38"/>
      <c r="D359" s="2"/>
      <c r="E359" s="25"/>
      <c r="F359" s="2"/>
      <c r="G359" s="38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5.75" customHeight="1" x14ac:dyDescent="0.25">
      <c r="A360" s="2"/>
      <c r="B360" s="10"/>
      <c r="C360" s="38"/>
      <c r="D360" s="2"/>
      <c r="E360" s="25"/>
      <c r="F360" s="2"/>
      <c r="G360" s="38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5.75" customHeight="1" x14ac:dyDescent="0.25">
      <c r="A361" s="2"/>
      <c r="B361" s="10"/>
      <c r="C361" s="38"/>
      <c r="D361" s="2"/>
      <c r="E361" s="25"/>
      <c r="F361" s="2"/>
      <c r="G361" s="38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5.75" customHeight="1" x14ac:dyDescent="0.25">
      <c r="A362" s="2"/>
      <c r="B362" s="10"/>
      <c r="C362" s="38"/>
      <c r="D362" s="2"/>
      <c r="E362" s="25"/>
      <c r="F362" s="2"/>
      <c r="G362" s="38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5.75" customHeight="1" x14ac:dyDescent="0.25">
      <c r="A363" s="2"/>
      <c r="B363" s="10"/>
      <c r="C363" s="38"/>
      <c r="D363" s="2"/>
      <c r="E363" s="25"/>
      <c r="F363" s="2"/>
      <c r="G363" s="38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5.75" customHeight="1" x14ac:dyDescent="0.25">
      <c r="A364" s="2"/>
      <c r="B364" s="10"/>
      <c r="C364" s="38"/>
      <c r="D364" s="2"/>
      <c r="E364" s="25"/>
      <c r="F364" s="2"/>
      <c r="G364" s="38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5.75" customHeight="1" x14ac:dyDescent="0.25">
      <c r="A365" s="2"/>
      <c r="B365" s="10"/>
      <c r="C365" s="38"/>
      <c r="D365" s="2"/>
      <c r="E365" s="25"/>
      <c r="F365" s="2"/>
      <c r="G365" s="38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5.75" customHeight="1" x14ac:dyDescent="0.25">
      <c r="A366" s="2"/>
      <c r="B366" s="10"/>
      <c r="C366" s="38"/>
      <c r="D366" s="2"/>
      <c r="E366" s="25"/>
      <c r="F366" s="2"/>
      <c r="G366" s="38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5.75" customHeight="1" x14ac:dyDescent="0.25">
      <c r="A367" s="2"/>
      <c r="B367" s="10"/>
      <c r="C367" s="38"/>
      <c r="D367" s="2"/>
      <c r="E367" s="25"/>
      <c r="F367" s="2"/>
      <c r="G367" s="38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5.75" customHeight="1" x14ac:dyDescent="0.25">
      <c r="A368" s="2"/>
      <c r="B368" s="10"/>
      <c r="C368" s="38"/>
      <c r="D368" s="2"/>
      <c r="E368" s="25"/>
      <c r="F368" s="2"/>
      <c r="G368" s="38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5.75" customHeight="1" x14ac:dyDescent="0.25">
      <c r="A369" s="2"/>
      <c r="B369" s="10"/>
      <c r="C369" s="38"/>
      <c r="D369" s="2"/>
      <c r="E369" s="25"/>
      <c r="F369" s="2"/>
      <c r="G369" s="38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5.75" customHeight="1" x14ac:dyDescent="0.25">
      <c r="A370" s="2"/>
      <c r="B370" s="10"/>
      <c r="C370" s="38"/>
      <c r="D370" s="2"/>
      <c r="E370" s="25"/>
      <c r="F370" s="2"/>
      <c r="G370" s="38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5.75" customHeight="1" x14ac:dyDescent="0.25">
      <c r="A371" s="2"/>
      <c r="B371" s="10"/>
      <c r="C371" s="38"/>
      <c r="D371" s="2"/>
      <c r="E371" s="25"/>
      <c r="F371" s="2"/>
      <c r="G371" s="38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5.75" customHeight="1" x14ac:dyDescent="0.25">
      <c r="A372" s="2"/>
      <c r="B372" s="10"/>
      <c r="C372" s="38"/>
      <c r="D372" s="2"/>
      <c r="E372" s="25"/>
      <c r="F372" s="2"/>
      <c r="G372" s="38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5.75" customHeight="1" x14ac:dyDescent="0.25">
      <c r="A373" s="2"/>
      <c r="B373" s="10"/>
      <c r="C373" s="38"/>
      <c r="D373" s="2"/>
      <c r="E373" s="25"/>
      <c r="F373" s="2"/>
      <c r="G373" s="38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5.75" customHeight="1" x14ac:dyDescent="0.25">
      <c r="A374" s="2"/>
      <c r="B374" s="10"/>
      <c r="C374" s="38"/>
      <c r="D374" s="2"/>
      <c r="E374" s="25"/>
      <c r="F374" s="2"/>
      <c r="G374" s="38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5.75" customHeight="1" x14ac:dyDescent="0.25">
      <c r="A375" s="2"/>
      <c r="B375" s="10"/>
      <c r="C375" s="38"/>
      <c r="D375" s="2"/>
      <c r="E375" s="25"/>
      <c r="F375" s="2"/>
      <c r="G375" s="38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5.75" customHeight="1" x14ac:dyDescent="0.25">
      <c r="A376" s="2"/>
      <c r="B376" s="10"/>
      <c r="C376" s="38"/>
      <c r="D376" s="2"/>
      <c r="E376" s="25"/>
      <c r="F376" s="2"/>
      <c r="G376" s="38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5.75" customHeight="1" x14ac:dyDescent="0.25">
      <c r="A377" s="2"/>
      <c r="B377" s="10"/>
      <c r="C377" s="38"/>
      <c r="D377" s="2"/>
      <c r="E377" s="25"/>
      <c r="F377" s="2"/>
      <c r="G377" s="38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5.75" customHeight="1" x14ac:dyDescent="0.25">
      <c r="A378" s="2"/>
      <c r="B378" s="10"/>
      <c r="C378" s="38"/>
      <c r="D378" s="2"/>
      <c r="E378" s="25"/>
      <c r="F378" s="2"/>
      <c r="G378" s="38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5.75" customHeight="1" x14ac:dyDescent="0.25">
      <c r="A379" s="2"/>
      <c r="B379" s="10"/>
      <c r="C379" s="38"/>
      <c r="D379" s="2"/>
      <c r="E379" s="25"/>
      <c r="F379" s="2"/>
      <c r="G379" s="38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5.75" customHeight="1" x14ac:dyDescent="0.25">
      <c r="A380" s="2"/>
      <c r="B380" s="10"/>
      <c r="C380" s="38"/>
      <c r="D380" s="2"/>
      <c r="E380" s="25"/>
      <c r="F380" s="2"/>
      <c r="G380" s="38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5.75" customHeight="1" x14ac:dyDescent="0.25">
      <c r="A381" s="2"/>
      <c r="B381" s="10"/>
      <c r="C381" s="38"/>
      <c r="D381" s="2"/>
      <c r="E381" s="25"/>
      <c r="F381" s="2"/>
      <c r="G381" s="38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5.75" customHeight="1" x14ac:dyDescent="0.25">
      <c r="A382" s="2"/>
      <c r="B382" s="10"/>
      <c r="C382" s="38"/>
      <c r="D382" s="2"/>
      <c r="E382" s="25"/>
      <c r="F382" s="2"/>
      <c r="G382" s="38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5.75" customHeight="1" x14ac:dyDescent="0.25">
      <c r="A383" s="2"/>
      <c r="B383" s="10"/>
      <c r="C383" s="38"/>
      <c r="D383" s="2"/>
      <c r="E383" s="25"/>
      <c r="F383" s="2"/>
      <c r="G383" s="38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5.75" customHeight="1" x14ac:dyDescent="0.25">
      <c r="A384" s="2"/>
      <c r="B384" s="10"/>
      <c r="C384" s="38"/>
      <c r="D384" s="2"/>
      <c r="E384" s="25"/>
      <c r="F384" s="2"/>
      <c r="G384" s="38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5.75" customHeight="1" x14ac:dyDescent="0.25">
      <c r="A385" s="2"/>
      <c r="B385" s="10"/>
      <c r="C385" s="38"/>
      <c r="D385" s="2"/>
      <c r="E385" s="25"/>
      <c r="F385" s="2"/>
      <c r="G385" s="38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5.75" customHeight="1" x14ac:dyDescent="0.25">
      <c r="A386" s="2"/>
      <c r="B386" s="10"/>
      <c r="C386" s="38"/>
      <c r="D386" s="2"/>
      <c r="E386" s="25"/>
      <c r="F386" s="2"/>
      <c r="G386" s="38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5.75" customHeight="1" x14ac:dyDescent="0.25">
      <c r="A387" s="2"/>
      <c r="B387" s="10"/>
      <c r="C387" s="38"/>
      <c r="D387" s="2"/>
      <c r="E387" s="25"/>
      <c r="F387" s="2"/>
      <c r="G387" s="38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5.75" customHeight="1" x14ac:dyDescent="0.25">
      <c r="A388" s="2"/>
      <c r="B388" s="10"/>
      <c r="C388" s="38"/>
      <c r="D388" s="2"/>
      <c r="E388" s="25"/>
      <c r="F388" s="2"/>
      <c r="G388" s="38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5.75" customHeight="1" x14ac:dyDescent="0.25">
      <c r="A389" s="2"/>
      <c r="B389" s="10"/>
      <c r="C389" s="38"/>
      <c r="D389" s="2"/>
      <c r="E389" s="25"/>
      <c r="F389" s="2"/>
      <c r="G389" s="38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5.75" customHeight="1" x14ac:dyDescent="0.25">
      <c r="A390" s="2"/>
      <c r="B390" s="10"/>
      <c r="C390" s="38"/>
      <c r="D390" s="2"/>
      <c r="E390" s="25"/>
      <c r="F390" s="2"/>
      <c r="G390" s="38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5.75" customHeight="1" x14ac:dyDescent="0.25">
      <c r="A391" s="2"/>
      <c r="B391" s="10"/>
      <c r="C391" s="38"/>
      <c r="D391" s="2"/>
      <c r="E391" s="25"/>
      <c r="F391" s="2"/>
      <c r="G391" s="38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5.75" customHeight="1" x14ac:dyDescent="0.25">
      <c r="A392" s="2"/>
      <c r="B392" s="10"/>
      <c r="C392" s="38"/>
      <c r="D392" s="2"/>
      <c r="E392" s="25"/>
      <c r="F392" s="2"/>
      <c r="G392" s="38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5.75" customHeight="1" x14ac:dyDescent="0.25">
      <c r="A393" s="2"/>
      <c r="B393" s="10"/>
      <c r="C393" s="38"/>
      <c r="D393" s="2"/>
      <c r="E393" s="25"/>
      <c r="F393" s="2"/>
      <c r="G393" s="38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5.75" customHeight="1" x14ac:dyDescent="0.25">
      <c r="A394" s="2"/>
      <c r="B394" s="10"/>
      <c r="C394" s="38"/>
      <c r="D394" s="2"/>
      <c r="E394" s="25"/>
      <c r="F394" s="2"/>
      <c r="G394" s="38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5.75" customHeight="1" x14ac:dyDescent="0.25">
      <c r="A395" s="2"/>
      <c r="B395" s="10"/>
      <c r="C395" s="38"/>
      <c r="D395" s="2"/>
      <c r="E395" s="25"/>
      <c r="F395" s="2"/>
      <c r="G395" s="38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5.75" customHeight="1" x14ac:dyDescent="0.25">
      <c r="A396" s="2"/>
      <c r="B396" s="10"/>
      <c r="C396" s="38"/>
      <c r="D396" s="2"/>
      <c r="E396" s="25"/>
      <c r="F396" s="2"/>
      <c r="G396" s="38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5.75" customHeight="1" x14ac:dyDescent="0.25">
      <c r="A397" s="2"/>
      <c r="B397" s="10"/>
      <c r="C397" s="38"/>
      <c r="D397" s="2"/>
      <c r="E397" s="25"/>
      <c r="F397" s="2"/>
      <c r="G397" s="38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5.75" customHeight="1" x14ac:dyDescent="0.25">
      <c r="A398" s="2"/>
      <c r="B398" s="10"/>
      <c r="C398" s="38"/>
      <c r="D398" s="2"/>
      <c r="E398" s="25"/>
      <c r="F398" s="2"/>
      <c r="G398" s="38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5.75" customHeight="1" x14ac:dyDescent="0.25">
      <c r="A399" s="2"/>
      <c r="B399" s="10"/>
      <c r="C399" s="38"/>
      <c r="D399" s="2"/>
      <c r="E399" s="25"/>
      <c r="F399" s="2"/>
      <c r="G399" s="38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5.75" customHeight="1" x14ac:dyDescent="0.25">
      <c r="A400" s="2"/>
      <c r="B400" s="10"/>
      <c r="C400" s="38"/>
      <c r="D400" s="2"/>
      <c r="E400" s="25"/>
      <c r="F400" s="2"/>
      <c r="G400" s="38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5.75" customHeight="1" x14ac:dyDescent="0.25">
      <c r="A401" s="2"/>
      <c r="B401" s="10"/>
      <c r="C401" s="38"/>
      <c r="D401" s="2"/>
      <c r="E401" s="25"/>
      <c r="F401" s="2"/>
      <c r="G401" s="38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5.75" customHeight="1" x14ac:dyDescent="0.25">
      <c r="A402" s="2"/>
      <c r="B402" s="10"/>
      <c r="C402" s="38"/>
      <c r="D402" s="2"/>
      <c r="E402" s="25"/>
      <c r="F402" s="2"/>
      <c r="G402" s="38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5.75" customHeight="1" x14ac:dyDescent="0.25">
      <c r="A403" s="2"/>
      <c r="B403" s="10"/>
      <c r="C403" s="38"/>
      <c r="D403" s="2"/>
      <c r="E403" s="25"/>
      <c r="F403" s="2"/>
      <c r="G403" s="38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5.75" customHeight="1" x14ac:dyDescent="0.25">
      <c r="A404" s="2"/>
      <c r="B404" s="10"/>
      <c r="C404" s="38"/>
      <c r="D404" s="2"/>
      <c r="E404" s="25"/>
      <c r="F404" s="2"/>
      <c r="G404" s="38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5.75" customHeight="1" x14ac:dyDescent="0.25">
      <c r="A405" s="2"/>
      <c r="B405" s="10"/>
      <c r="C405" s="38"/>
      <c r="D405" s="2"/>
      <c r="E405" s="25"/>
      <c r="F405" s="2"/>
      <c r="G405" s="38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5.75" customHeight="1" x14ac:dyDescent="0.25">
      <c r="A406" s="2"/>
      <c r="B406" s="10"/>
      <c r="C406" s="38"/>
      <c r="D406" s="2"/>
      <c r="E406" s="25"/>
      <c r="F406" s="2"/>
      <c r="G406" s="38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5.75" customHeight="1" x14ac:dyDescent="0.25">
      <c r="A407" s="2"/>
      <c r="B407" s="10"/>
      <c r="C407" s="38"/>
      <c r="D407" s="2"/>
      <c r="E407" s="25"/>
      <c r="F407" s="2"/>
      <c r="G407" s="38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5.75" customHeight="1" x14ac:dyDescent="0.25">
      <c r="A408" s="2"/>
      <c r="B408" s="10"/>
      <c r="C408" s="38"/>
      <c r="D408" s="2"/>
      <c r="E408" s="25"/>
      <c r="F408" s="2"/>
      <c r="G408" s="38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5.75" customHeight="1" x14ac:dyDescent="0.25">
      <c r="A409" s="2"/>
      <c r="B409" s="10"/>
      <c r="C409" s="38"/>
      <c r="D409" s="2"/>
      <c r="E409" s="25"/>
      <c r="F409" s="2"/>
      <c r="G409" s="38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5.75" customHeight="1" x14ac:dyDescent="0.25">
      <c r="A410" s="2"/>
      <c r="B410" s="10"/>
      <c r="C410" s="38"/>
      <c r="D410" s="2"/>
      <c r="E410" s="25"/>
      <c r="F410" s="2"/>
      <c r="G410" s="38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5.75" customHeight="1" x14ac:dyDescent="0.25">
      <c r="A411" s="2"/>
      <c r="B411" s="10"/>
      <c r="C411" s="38"/>
      <c r="D411" s="2"/>
      <c r="E411" s="25"/>
      <c r="F411" s="2"/>
      <c r="G411" s="38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5.75" customHeight="1" x14ac:dyDescent="0.25">
      <c r="A412" s="2"/>
      <c r="B412" s="10"/>
      <c r="C412" s="38"/>
      <c r="D412" s="2"/>
      <c r="E412" s="25"/>
      <c r="F412" s="2"/>
      <c r="G412" s="38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5.75" customHeight="1" x14ac:dyDescent="0.25">
      <c r="A413" s="2"/>
      <c r="B413" s="10"/>
      <c r="C413" s="38"/>
      <c r="D413" s="2"/>
      <c r="E413" s="25"/>
      <c r="F413" s="2"/>
      <c r="G413" s="38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5.75" customHeight="1" x14ac:dyDescent="0.25">
      <c r="A414" s="2"/>
      <c r="B414" s="10"/>
      <c r="C414" s="38"/>
      <c r="D414" s="2"/>
      <c r="E414" s="25"/>
      <c r="F414" s="2"/>
      <c r="G414" s="38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5.75" customHeight="1" x14ac:dyDescent="0.25">
      <c r="A415" s="2"/>
      <c r="B415" s="10"/>
      <c r="C415" s="38"/>
      <c r="D415" s="2"/>
      <c r="E415" s="25"/>
      <c r="F415" s="2"/>
      <c r="G415" s="38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5.75" customHeight="1" x14ac:dyDescent="0.25">
      <c r="A416" s="2"/>
      <c r="B416" s="10"/>
      <c r="C416" s="38"/>
      <c r="D416" s="2"/>
      <c r="E416" s="25"/>
      <c r="F416" s="2"/>
      <c r="G416" s="38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5.75" customHeight="1" x14ac:dyDescent="0.25">
      <c r="A417" s="2"/>
      <c r="B417" s="10"/>
      <c r="C417" s="38"/>
      <c r="D417" s="2"/>
      <c r="E417" s="25"/>
      <c r="F417" s="2"/>
      <c r="G417" s="38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5.75" customHeight="1" x14ac:dyDescent="0.25">
      <c r="A418" s="2"/>
      <c r="B418" s="10"/>
      <c r="C418" s="38"/>
      <c r="D418" s="2"/>
      <c r="E418" s="25"/>
      <c r="F418" s="2"/>
      <c r="G418" s="38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5.75" customHeight="1" x14ac:dyDescent="0.25">
      <c r="A419" s="2"/>
      <c r="B419" s="10"/>
      <c r="C419" s="38"/>
      <c r="D419" s="2"/>
      <c r="E419" s="25"/>
      <c r="F419" s="2"/>
      <c r="G419" s="38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5.75" customHeight="1" x14ac:dyDescent="0.25">
      <c r="A420" s="2"/>
      <c r="B420" s="10"/>
      <c r="C420" s="38"/>
      <c r="D420" s="2"/>
      <c r="E420" s="25"/>
      <c r="F420" s="2"/>
      <c r="G420" s="38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5.75" customHeight="1" x14ac:dyDescent="0.25">
      <c r="A421" s="2"/>
      <c r="B421" s="10"/>
      <c r="C421" s="38"/>
      <c r="D421" s="2"/>
      <c r="E421" s="25"/>
      <c r="F421" s="2"/>
      <c r="G421" s="38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5.75" customHeight="1" x14ac:dyDescent="0.25">
      <c r="A422" s="2"/>
      <c r="B422" s="10"/>
      <c r="C422" s="38"/>
      <c r="D422" s="2"/>
      <c r="E422" s="25"/>
      <c r="F422" s="2"/>
      <c r="G422" s="38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5.75" customHeight="1" x14ac:dyDescent="0.25">
      <c r="A423" s="2"/>
      <c r="B423" s="10"/>
      <c r="C423" s="38"/>
      <c r="D423" s="2"/>
      <c r="E423" s="25"/>
      <c r="F423" s="2"/>
      <c r="G423" s="38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5.75" customHeight="1" x14ac:dyDescent="0.25">
      <c r="A424" s="2"/>
      <c r="B424" s="10"/>
      <c r="C424" s="38"/>
      <c r="D424" s="2"/>
      <c r="E424" s="25"/>
      <c r="F424" s="2"/>
      <c r="G424" s="38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5.75" customHeight="1" x14ac:dyDescent="0.25">
      <c r="A425" s="2"/>
      <c r="B425" s="10"/>
      <c r="C425" s="38"/>
      <c r="D425" s="2"/>
      <c r="E425" s="25"/>
      <c r="F425" s="2"/>
      <c r="G425" s="38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5.75" customHeight="1" x14ac:dyDescent="0.25">
      <c r="A426" s="2"/>
      <c r="B426" s="10"/>
      <c r="C426" s="38"/>
      <c r="D426" s="2"/>
      <c r="E426" s="25"/>
      <c r="F426" s="2"/>
      <c r="G426" s="38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5.75" customHeight="1" x14ac:dyDescent="0.25">
      <c r="A427" s="2"/>
      <c r="B427" s="10"/>
      <c r="C427" s="38"/>
      <c r="D427" s="2"/>
      <c r="E427" s="25"/>
      <c r="F427" s="2"/>
      <c r="G427" s="38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5.75" customHeight="1" x14ac:dyDescent="0.25">
      <c r="A428" s="2"/>
      <c r="B428" s="10"/>
      <c r="C428" s="38"/>
      <c r="D428" s="2"/>
      <c r="E428" s="25"/>
      <c r="F428" s="2"/>
      <c r="G428" s="38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5.75" customHeight="1" x14ac:dyDescent="0.25">
      <c r="A429" s="2"/>
      <c r="B429" s="10"/>
      <c r="C429" s="38"/>
      <c r="D429" s="2"/>
      <c r="E429" s="25"/>
      <c r="F429" s="2"/>
      <c r="G429" s="38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5.75" customHeight="1" x14ac:dyDescent="0.25">
      <c r="A430" s="2"/>
      <c r="B430" s="10"/>
      <c r="C430" s="38"/>
      <c r="D430" s="2"/>
      <c r="E430" s="25"/>
      <c r="F430" s="2"/>
      <c r="G430" s="38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5.75" customHeight="1" x14ac:dyDescent="0.25">
      <c r="A431" s="2"/>
      <c r="B431" s="10"/>
      <c r="C431" s="38"/>
      <c r="D431" s="2"/>
      <c r="E431" s="25"/>
      <c r="F431" s="2"/>
      <c r="G431" s="38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5.75" customHeight="1" x14ac:dyDescent="0.25">
      <c r="A432" s="2"/>
      <c r="B432" s="10"/>
      <c r="C432" s="38"/>
      <c r="D432" s="2"/>
      <c r="E432" s="25"/>
      <c r="F432" s="2"/>
      <c r="G432" s="38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5.75" customHeight="1" x14ac:dyDescent="0.25">
      <c r="A433" s="2"/>
      <c r="B433" s="10"/>
      <c r="C433" s="38"/>
      <c r="D433" s="2"/>
      <c r="E433" s="25"/>
      <c r="F433" s="2"/>
      <c r="G433" s="38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5.75" customHeight="1" x14ac:dyDescent="0.25">
      <c r="A434" s="2"/>
      <c r="B434" s="10"/>
      <c r="C434" s="38"/>
      <c r="D434" s="2"/>
      <c r="E434" s="25"/>
      <c r="F434" s="2"/>
      <c r="G434" s="38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5.75" customHeight="1" x14ac:dyDescent="0.25">
      <c r="A435" s="2"/>
      <c r="B435" s="10"/>
      <c r="C435" s="38"/>
      <c r="D435" s="2"/>
      <c r="E435" s="25"/>
      <c r="F435" s="2"/>
      <c r="G435" s="38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5.75" customHeight="1" x14ac:dyDescent="0.25">
      <c r="A436" s="2"/>
      <c r="B436" s="10"/>
      <c r="C436" s="38"/>
      <c r="D436" s="2"/>
      <c r="E436" s="25"/>
      <c r="F436" s="2"/>
      <c r="G436" s="38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5.75" customHeight="1" x14ac:dyDescent="0.25">
      <c r="A437" s="2"/>
      <c r="B437" s="10"/>
      <c r="C437" s="38"/>
      <c r="D437" s="2"/>
      <c r="E437" s="25"/>
      <c r="F437" s="2"/>
      <c r="G437" s="38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5.75" customHeight="1" x14ac:dyDescent="0.25">
      <c r="A438" s="2"/>
      <c r="B438" s="10"/>
      <c r="C438" s="38"/>
      <c r="D438" s="2"/>
      <c r="E438" s="25"/>
      <c r="F438" s="2"/>
      <c r="G438" s="38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5.75" customHeight="1" x14ac:dyDescent="0.25">
      <c r="A439" s="2"/>
      <c r="B439" s="10"/>
      <c r="C439" s="38"/>
      <c r="D439" s="2"/>
      <c r="E439" s="25"/>
      <c r="F439" s="2"/>
      <c r="G439" s="38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5.75" customHeight="1" x14ac:dyDescent="0.25">
      <c r="A440" s="2"/>
      <c r="B440" s="10"/>
      <c r="C440" s="38"/>
      <c r="D440" s="2"/>
      <c r="E440" s="25"/>
      <c r="F440" s="2"/>
      <c r="G440" s="38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5.75" customHeight="1" x14ac:dyDescent="0.25">
      <c r="A441" s="2"/>
      <c r="B441" s="10"/>
      <c r="C441" s="38"/>
      <c r="D441" s="2"/>
      <c r="E441" s="25"/>
      <c r="F441" s="2"/>
      <c r="G441" s="38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5.75" customHeight="1" x14ac:dyDescent="0.25">
      <c r="A442" s="2"/>
      <c r="B442" s="10"/>
      <c r="C442" s="38"/>
      <c r="D442" s="2"/>
      <c r="E442" s="25"/>
      <c r="F442" s="2"/>
      <c r="G442" s="38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5.75" customHeight="1" x14ac:dyDescent="0.25">
      <c r="A443" s="2"/>
      <c r="B443" s="10"/>
      <c r="C443" s="38"/>
      <c r="D443" s="2"/>
      <c r="E443" s="25"/>
      <c r="F443" s="2"/>
      <c r="G443" s="38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5.75" customHeight="1" x14ac:dyDescent="0.25">
      <c r="A444" s="2"/>
      <c r="B444" s="10"/>
      <c r="C444" s="38"/>
      <c r="D444" s="2"/>
      <c r="E444" s="25"/>
      <c r="F444" s="2"/>
      <c r="G444" s="38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5.75" customHeight="1" x14ac:dyDescent="0.25">
      <c r="A445" s="2"/>
      <c r="B445" s="10"/>
      <c r="C445" s="38"/>
      <c r="D445" s="2"/>
      <c r="E445" s="25"/>
      <c r="F445" s="2"/>
      <c r="G445" s="38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5.75" customHeight="1" x14ac:dyDescent="0.25">
      <c r="A446" s="2"/>
      <c r="B446" s="10"/>
      <c r="C446" s="38"/>
      <c r="D446" s="2"/>
      <c r="E446" s="25"/>
      <c r="F446" s="2"/>
      <c r="G446" s="38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5.75" customHeight="1" x14ac:dyDescent="0.25">
      <c r="A447" s="2"/>
      <c r="B447" s="10"/>
      <c r="C447" s="38"/>
      <c r="D447" s="2"/>
      <c r="E447" s="25"/>
      <c r="F447" s="2"/>
      <c r="G447" s="38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5.75" customHeight="1" x14ac:dyDescent="0.25">
      <c r="A448" s="2"/>
      <c r="B448" s="10"/>
      <c r="C448" s="38"/>
      <c r="D448" s="2"/>
      <c r="E448" s="25"/>
      <c r="F448" s="2"/>
      <c r="G448" s="38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5.75" customHeight="1" x14ac:dyDescent="0.25">
      <c r="A449" s="2"/>
      <c r="B449" s="10"/>
      <c r="C449" s="38"/>
      <c r="D449" s="2"/>
      <c r="E449" s="25"/>
      <c r="F449" s="2"/>
      <c r="G449" s="38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5.75" customHeight="1" x14ac:dyDescent="0.25">
      <c r="A450" s="2"/>
      <c r="B450" s="10"/>
      <c r="C450" s="38"/>
      <c r="D450" s="2"/>
      <c r="E450" s="25"/>
      <c r="F450" s="2"/>
      <c r="G450" s="38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5.75" customHeight="1" x14ac:dyDescent="0.25">
      <c r="A451" s="2"/>
      <c r="B451" s="10"/>
      <c r="C451" s="38"/>
      <c r="D451" s="2"/>
      <c r="E451" s="25"/>
      <c r="F451" s="2"/>
      <c r="G451" s="38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5.75" customHeight="1" x14ac:dyDescent="0.25">
      <c r="A452" s="2"/>
      <c r="B452" s="10"/>
      <c r="C452" s="38"/>
      <c r="D452" s="2"/>
      <c r="E452" s="25"/>
      <c r="F452" s="2"/>
      <c r="G452" s="38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5.75" customHeight="1" x14ac:dyDescent="0.25">
      <c r="A453" s="2"/>
      <c r="B453" s="10"/>
      <c r="C453" s="38"/>
      <c r="D453" s="2"/>
      <c r="E453" s="25"/>
      <c r="F453" s="2"/>
      <c r="G453" s="38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5.75" customHeight="1" x14ac:dyDescent="0.25">
      <c r="A454" s="2"/>
      <c r="B454" s="10"/>
      <c r="C454" s="38"/>
      <c r="D454" s="2"/>
      <c r="E454" s="25"/>
      <c r="F454" s="2"/>
      <c r="G454" s="38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5.75" customHeight="1" x14ac:dyDescent="0.25">
      <c r="A455" s="2"/>
      <c r="B455" s="10"/>
      <c r="C455" s="38"/>
      <c r="D455" s="2"/>
      <c r="E455" s="25"/>
      <c r="F455" s="2"/>
      <c r="G455" s="38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5.75" customHeight="1" x14ac:dyDescent="0.25">
      <c r="A456" s="2"/>
      <c r="B456" s="10"/>
      <c r="C456" s="38"/>
      <c r="D456" s="2"/>
      <c r="E456" s="25"/>
      <c r="F456" s="2"/>
      <c r="G456" s="38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5.75" customHeight="1" x14ac:dyDescent="0.25">
      <c r="A457" s="2"/>
      <c r="B457" s="10"/>
      <c r="C457" s="38"/>
      <c r="D457" s="2"/>
      <c r="E457" s="25"/>
      <c r="F457" s="2"/>
      <c r="G457" s="38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5.75" customHeight="1" x14ac:dyDescent="0.25">
      <c r="A458" s="2"/>
      <c r="B458" s="10"/>
      <c r="C458" s="38"/>
      <c r="D458" s="2"/>
      <c r="E458" s="25"/>
      <c r="F458" s="2"/>
      <c r="G458" s="38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5.75" customHeight="1" x14ac:dyDescent="0.25">
      <c r="A459" s="2"/>
      <c r="B459" s="10"/>
      <c r="C459" s="38"/>
      <c r="D459" s="2"/>
      <c r="E459" s="25"/>
      <c r="F459" s="2"/>
      <c r="G459" s="38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5.75" customHeight="1" x14ac:dyDescent="0.25">
      <c r="A460" s="2"/>
      <c r="B460" s="10"/>
      <c r="C460" s="38"/>
      <c r="D460" s="2"/>
      <c r="E460" s="25"/>
      <c r="F460" s="2"/>
      <c r="G460" s="38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5.75" customHeight="1" x14ac:dyDescent="0.25">
      <c r="A461" s="2"/>
      <c r="B461" s="10"/>
      <c r="C461" s="38"/>
      <c r="D461" s="2"/>
      <c r="E461" s="25"/>
      <c r="F461" s="2"/>
      <c r="G461" s="38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5.75" customHeight="1" x14ac:dyDescent="0.25">
      <c r="A462" s="2"/>
      <c r="B462" s="10"/>
      <c r="C462" s="38"/>
      <c r="D462" s="2"/>
      <c r="E462" s="25"/>
      <c r="F462" s="2"/>
      <c r="G462" s="38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5.75" customHeight="1" x14ac:dyDescent="0.25">
      <c r="A463" s="2"/>
      <c r="B463" s="10"/>
      <c r="C463" s="38"/>
      <c r="D463" s="2"/>
      <c r="E463" s="25"/>
      <c r="F463" s="2"/>
      <c r="G463" s="38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5.75" customHeight="1" x14ac:dyDescent="0.25">
      <c r="A464" s="2"/>
      <c r="B464" s="10"/>
      <c r="C464" s="38"/>
      <c r="D464" s="2"/>
      <c r="E464" s="25"/>
      <c r="F464" s="2"/>
      <c r="G464" s="38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5.75" customHeight="1" x14ac:dyDescent="0.25">
      <c r="A465" s="2"/>
      <c r="B465" s="10"/>
      <c r="C465" s="38"/>
      <c r="D465" s="2"/>
      <c r="E465" s="25"/>
      <c r="F465" s="2"/>
      <c r="G465" s="38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5.75" customHeight="1" x14ac:dyDescent="0.25">
      <c r="A466" s="2"/>
      <c r="B466" s="10"/>
      <c r="C466" s="38"/>
      <c r="D466" s="2"/>
      <c r="E466" s="25"/>
      <c r="F466" s="2"/>
      <c r="G466" s="38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5.75" customHeight="1" x14ac:dyDescent="0.25">
      <c r="A467" s="2"/>
      <c r="B467" s="10"/>
      <c r="C467" s="38"/>
      <c r="D467" s="2"/>
      <c r="E467" s="25"/>
      <c r="F467" s="2"/>
      <c r="G467" s="38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5.75" customHeight="1" x14ac:dyDescent="0.25">
      <c r="A468" s="2"/>
      <c r="B468" s="10"/>
      <c r="C468" s="38"/>
      <c r="D468" s="2"/>
      <c r="E468" s="25"/>
      <c r="F468" s="2"/>
      <c r="G468" s="38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5.75" customHeight="1" x14ac:dyDescent="0.25">
      <c r="A469" s="2"/>
      <c r="B469" s="10"/>
      <c r="C469" s="38"/>
      <c r="D469" s="2"/>
      <c r="E469" s="25"/>
      <c r="F469" s="2"/>
      <c r="G469" s="38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5.75" customHeight="1" x14ac:dyDescent="0.25">
      <c r="A470" s="2"/>
      <c r="B470" s="10"/>
      <c r="C470" s="38"/>
      <c r="D470" s="2"/>
      <c r="E470" s="25"/>
      <c r="F470" s="2"/>
      <c r="G470" s="38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5.75" customHeight="1" x14ac:dyDescent="0.25">
      <c r="A471" s="2"/>
      <c r="B471" s="10"/>
      <c r="C471" s="38"/>
      <c r="D471" s="2"/>
      <c r="E471" s="25"/>
      <c r="F471" s="2"/>
      <c r="G471" s="38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5.75" customHeight="1" x14ac:dyDescent="0.25">
      <c r="A472" s="2"/>
      <c r="B472" s="10"/>
      <c r="C472" s="38"/>
      <c r="D472" s="2"/>
      <c r="E472" s="25"/>
      <c r="F472" s="2"/>
      <c r="G472" s="38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5.75" customHeight="1" x14ac:dyDescent="0.25">
      <c r="A473" s="2"/>
      <c r="B473" s="10"/>
      <c r="C473" s="38"/>
      <c r="D473" s="2"/>
      <c r="E473" s="25"/>
      <c r="F473" s="2"/>
      <c r="G473" s="38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5.75" customHeight="1" x14ac:dyDescent="0.25">
      <c r="A474" s="2"/>
      <c r="B474" s="10"/>
      <c r="C474" s="38"/>
      <c r="D474" s="2"/>
      <c r="E474" s="25"/>
      <c r="F474" s="2"/>
      <c r="G474" s="38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5.75" customHeight="1" x14ac:dyDescent="0.25">
      <c r="A475" s="2"/>
      <c r="B475" s="10"/>
      <c r="C475" s="38"/>
      <c r="D475" s="2"/>
      <c r="E475" s="25"/>
      <c r="F475" s="2"/>
      <c r="G475" s="38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5.75" customHeight="1" x14ac:dyDescent="0.25">
      <c r="A476" s="2"/>
      <c r="B476" s="10"/>
      <c r="C476" s="38"/>
      <c r="D476" s="2"/>
      <c r="E476" s="25"/>
      <c r="F476" s="2"/>
      <c r="G476" s="38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5.75" customHeight="1" x14ac:dyDescent="0.25">
      <c r="A477" s="2"/>
      <c r="B477" s="10"/>
      <c r="C477" s="38"/>
      <c r="D477" s="2"/>
      <c r="E477" s="25"/>
      <c r="F477" s="2"/>
      <c r="G477" s="38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5.75" customHeight="1" x14ac:dyDescent="0.25">
      <c r="A478" s="2"/>
      <c r="B478" s="10"/>
      <c r="C478" s="38"/>
      <c r="D478" s="2"/>
      <c r="E478" s="25"/>
      <c r="F478" s="2"/>
      <c r="G478" s="38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5.75" customHeight="1" x14ac:dyDescent="0.25">
      <c r="A479" s="2"/>
      <c r="B479" s="10"/>
      <c r="C479" s="38"/>
      <c r="D479" s="2"/>
      <c r="E479" s="25"/>
      <c r="F479" s="2"/>
      <c r="G479" s="38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5.75" customHeight="1" x14ac:dyDescent="0.25">
      <c r="A480" s="2"/>
      <c r="B480" s="10"/>
      <c r="C480" s="38"/>
      <c r="D480" s="2"/>
      <c r="E480" s="25"/>
      <c r="F480" s="2"/>
      <c r="G480" s="38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5.75" customHeight="1" x14ac:dyDescent="0.25">
      <c r="A481" s="2"/>
      <c r="B481" s="10"/>
      <c r="C481" s="38"/>
      <c r="D481" s="2"/>
      <c r="E481" s="25"/>
      <c r="F481" s="2"/>
      <c r="G481" s="38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5.75" customHeight="1" x14ac:dyDescent="0.25">
      <c r="A482" s="2"/>
      <c r="B482" s="10"/>
      <c r="C482" s="38"/>
      <c r="D482" s="2"/>
      <c r="E482" s="25"/>
      <c r="F482" s="2"/>
      <c r="G482" s="38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5.75" customHeight="1" x14ac:dyDescent="0.25">
      <c r="A483" s="2"/>
      <c r="B483" s="10"/>
      <c r="C483" s="38"/>
      <c r="D483" s="2"/>
      <c r="E483" s="25"/>
      <c r="F483" s="2"/>
      <c r="G483" s="38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5.75" customHeight="1" x14ac:dyDescent="0.25">
      <c r="A484" s="2"/>
      <c r="B484" s="10"/>
      <c r="C484" s="38"/>
      <c r="D484" s="2"/>
      <c r="E484" s="25"/>
      <c r="F484" s="2"/>
      <c r="G484" s="38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5.75" customHeight="1" x14ac:dyDescent="0.25">
      <c r="A485" s="2"/>
      <c r="B485" s="10"/>
      <c r="C485" s="38"/>
      <c r="D485" s="2"/>
      <c r="E485" s="25"/>
      <c r="F485" s="2"/>
      <c r="G485" s="38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5.75" customHeight="1" x14ac:dyDescent="0.25">
      <c r="A486" s="2"/>
      <c r="B486" s="10"/>
      <c r="C486" s="38"/>
      <c r="D486" s="2"/>
      <c r="E486" s="25"/>
      <c r="F486" s="2"/>
      <c r="G486" s="38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5.75" customHeight="1" x14ac:dyDescent="0.25">
      <c r="A487" s="2"/>
      <c r="B487" s="10"/>
      <c r="C487" s="38"/>
      <c r="D487" s="2"/>
      <c r="E487" s="25"/>
      <c r="F487" s="2"/>
      <c r="G487" s="38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5.75" customHeight="1" x14ac:dyDescent="0.25">
      <c r="A488" s="2"/>
      <c r="B488" s="10"/>
      <c r="C488" s="38"/>
      <c r="D488" s="2"/>
      <c r="E488" s="25"/>
      <c r="F488" s="2"/>
      <c r="G488" s="38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5.75" customHeight="1" x14ac:dyDescent="0.25">
      <c r="A489" s="2"/>
      <c r="B489" s="10"/>
      <c r="C489" s="38"/>
      <c r="D489" s="2"/>
      <c r="E489" s="25"/>
      <c r="F489" s="2"/>
      <c r="G489" s="38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5.75" customHeight="1" x14ac:dyDescent="0.25">
      <c r="A490" s="2"/>
      <c r="B490" s="10"/>
      <c r="C490" s="38"/>
      <c r="D490" s="2"/>
      <c r="E490" s="25"/>
      <c r="F490" s="2"/>
      <c r="G490" s="38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5.75" customHeight="1" x14ac:dyDescent="0.25">
      <c r="A491" s="2"/>
      <c r="B491" s="10"/>
      <c r="C491" s="38"/>
      <c r="D491" s="2"/>
      <c r="E491" s="25"/>
      <c r="F491" s="2"/>
      <c r="G491" s="38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5.75" customHeight="1" x14ac:dyDescent="0.25">
      <c r="A492" s="2"/>
      <c r="B492" s="10"/>
      <c r="C492" s="38"/>
      <c r="D492" s="2"/>
      <c r="E492" s="25"/>
      <c r="F492" s="2"/>
      <c r="G492" s="38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5.75" customHeight="1" x14ac:dyDescent="0.25">
      <c r="A493" s="2"/>
      <c r="B493" s="10"/>
      <c r="C493" s="38"/>
      <c r="D493" s="2"/>
      <c r="E493" s="25"/>
      <c r="F493" s="2"/>
      <c r="G493" s="38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5.75" customHeight="1" x14ac:dyDescent="0.25">
      <c r="A494" s="2"/>
      <c r="B494" s="10"/>
      <c r="C494" s="38"/>
      <c r="D494" s="2"/>
      <c r="E494" s="25"/>
      <c r="F494" s="2"/>
      <c r="G494" s="38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5.75" customHeight="1" x14ac:dyDescent="0.25">
      <c r="A495" s="2"/>
      <c r="B495" s="10"/>
      <c r="C495" s="38"/>
      <c r="D495" s="2"/>
      <c r="E495" s="25"/>
      <c r="F495" s="2"/>
      <c r="G495" s="38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5.75" customHeight="1" x14ac:dyDescent="0.25">
      <c r="A496" s="2"/>
      <c r="B496" s="10"/>
      <c r="C496" s="38"/>
      <c r="D496" s="2"/>
      <c r="E496" s="25"/>
      <c r="F496" s="2"/>
      <c r="G496" s="38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5.75" customHeight="1" x14ac:dyDescent="0.25">
      <c r="A497" s="2"/>
      <c r="B497" s="10"/>
      <c r="C497" s="38"/>
      <c r="D497" s="2"/>
      <c r="E497" s="25"/>
      <c r="F497" s="2"/>
      <c r="G497" s="38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5.75" customHeight="1" x14ac:dyDescent="0.25">
      <c r="A498" s="2"/>
      <c r="B498" s="10"/>
      <c r="C498" s="38"/>
      <c r="D498" s="2"/>
      <c r="E498" s="25"/>
      <c r="F498" s="2"/>
      <c r="G498" s="38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5.75" customHeight="1" x14ac:dyDescent="0.25">
      <c r="A499" s="2"/>
      <c r="B499" s="10"/>
      <c r="C499" s="38"/>
      <c r="D499" s="2"/>
      <c r="E499" s="25"/>
      <c r="F499" s="2"/>
      <c r="G499" s="38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5.75" customHeight="1" x14ac:dyDescent="0.25">
      <c r="A500" s="2"/>
      <c r="B500" s="10"/>
      <c r="C500" s="38"/>
      <c r="D500" s="2"/>
      <c r="E500" s="25"/>
      <c r="F500" s="2"/>
      <c r="G500" s="38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5.75" customHeight="1" x14ac:dyDescent="0.25">
      <c r="A501" s="2"/>
      <c r="B501" s="10"/>
      <c r="C501" s="38"/>
      <c r="D501" s="2"/>
      <c r="E501" s="25"/>
      <c r="F501" s="2"/>
      <c r="G501" s="38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5.75" customHeight="1" x14ac:dyDescent="0.25">
      <c r="A502" s="2"/>
      <c r="B502" s="10"/>
      <c r="C502" s="38"/>
      <c r="D502" s="2"/>
      <c r="E502" s="25"/>
      <c r="F502" s="2"/>
      <c r="G502" s="38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5.75" customHeight="1" x14ac:dyDescent="0.25">
      <c r="A503" s="2"/>
      <c r="B503" s="10"/>
      <c r="C503" s="38"/>
      <c r="D503" s="2"/>
      <c r="E503" s="25"/>
      <c r="F503" s="2"/>
      <c r="G503" s="38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5.75" customHeight="1" x14ac:dyDescent="0.25">
      <c r="A504" s="2"/>
      <c r="B504" s="10"/>
      <c r="C504" s="38"/>
      <c r="D504" s="2"/>
      <c r="E504" s="25"/>
      <c r="F504" s="2"/>
      <c r="G504" s="38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5.75" customHeight="1" x14ac:dyDescent="0.25">
      <c r="A505" s="2"/>
      <c r="B505" s="10"/>
      <c r="C505" s="38"/>
      <c r="D505" s="2"/>
      <c r="E505" s="25"/>
      <c r="F505" s="2"/>
      <c r="G505" s="38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5.75" customHeight="1" x14ac:dyDescent="0.25">
      <c r="A506" s="2"/>
      <c r="B506" s="10"/>
      <c r="C506" s="38"/>
      <c r="D506" s="2"/>
      <c r="E506" s="25"/>
      <c r="F506" s="2"/>
      <c r="G506" s="38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5.75" customHeight="1" x14ac:dyDescent="0.25">
      <c r="A507" s="2"/>
      <c r="B507" s="10"/>
      <c r="C507" s="38"/>
      <c r="D507" s="2"/>
      <c r="E507" s="25"/>
      <c r="F507" s="2"/>
      <c r="G507" s="38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5.75" customHeight="1" x14ac:dyDescent="0.25">
      <c r="A508" s="2"/>
      <c r="B508" s="10"/>
      <c r="C508" s="38"/>
      <c r="D508" s="2"/>
      <c r="E508" s="25"/>
      <c r="F508" s="2"/>
      <c r="G508" s="38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5.75" customHeight="1" x14ac:dyDescent="0.25">
      <c r="A509" s="2"/>
      <c r="B509" s="10"/>
      <c r="C509" s="38"/>
      <c r="D509" s="2"/>
      <c r="E509" s="25"/>
      <c r="F509" s="2"/>
      <c r="G509" s="38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5.75" customHeight="1" x14ac:dyDescent="0.25">
      <c r="A510" s="2"/>
      <c r="B510" s="10"/>
      <c r="C510" s="38"/>
      <c r="D510" s="2"/>
      <c r="E510" s="25"/>
      <c r="F510" s="2"/>
      <c r="G510" s="38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5.75" customHeight="1" x14ac:dyDescent="0.25">
      <c r="A511" s="2"/>
      <c r="B511" s="10"/>
      <c r="C511" s="38"/>
      <c r="D511" s="2"/>
      <c r="E511" s="25"/>
      <c r="F511" s="2"/>
      <c r="G511" s="38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5.75" customHeight="1" x14ac:dyDescent="0.25">
      <c r="A512" s="2"/>
      <c r="B512" s="10"/>
      <c r="C512" s="38"/>
      <c r="D512" s="2"/>
      <c r="E512" s="25"/>
      <c r="F512" s="2"/>
      <c r="G512" s="38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5.75" customHeight="1" x14ac:dyDescent="0.25">
      <c r="A513" s="2"/>
      <c r="B513" s="10"/>
      <c r="C513" s="38"/>
      <c r="D513" s="2"/>
      <c r="E513" s="25"/>
      <c r="F513" s="2"/>
      <c r="G513" s="38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5.75" customHeight="1" x14ac:dyDescent="0.25">
      <c r="A514" s="2"/>
      <c r="B514" s="10"/>
      <c r="C514" s="38"/>
      <c r="D514" s="2"/>
      <c r="E514" s="25"/>
      <c r="F514" s="2"/>
      <c r="G514" s="38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5.75" customHeight="1" x14ac:dyDescent="0.25">
      <c r="A515" s="2"/>
      <c r="B515" s="10"/>
      <c r="C515" s="38"/>
      <c r="D515" s="2"/>
      <c r="E515" s="25"/>
      <c r="F515" s="2"/>
      <c r="G515" s="38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5.75" customHeight="1" x14ac:dyDescent="0.25">
      <c r="A516" s="2"/>
      <c r="B516" s="10"/>
      <c r="C516" s="38"/>
      <c r="D516" s="2"/>
      <c r="E516" s="25"/>
      <c r="F516" s="2"/>
      <c r="G516" s="38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5.75" customHeight="1" x14ac:dyDescent="0.25">
      <c r="A517" s="2"/>
      <c r="B517" s="10"/>
      <c r="C517" s="38"/>
      <c r="D517" s="2"/>
      <c r="E517" s="25"/>
      <c r="F517" s="2"/>
      <c r="G517" s="38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5.75" customHeight="1" x14ac:dyDescent="0.25">
      <c r="A518" s="2"/>
      <c r="B518" s="10"/>
      <c r="C518" s="38"/>
      <c r="D518" s="2"/>
      <c r="E518" s="25"/>
      <c r="F518" s="2"/>
      <c r="G518" s="38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5.75" customHeight="1" x14ac:dyDescent="0.25">
      <c r="A519" s="2"/>
      <c r="B519" s="10"/>
      <c r="C519" s="38"/>
      <c r="D519" s="2"/>
      <c r="E519" s="25"/>
      <c r="F519" s="2"/>
      <c r="G519" s="38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5.75" customHeight="1" x14ac:dyDescent="0.25">
      <c r="A520" s="2"/>
      <c r="B520" s="10"/>
      <c r="C520" s="38"/>
      <c r="D520" s="2"/>
      <c r="E520" s="25"/>
      <c r="F520" s="2"/>
      <c r="G520" s="38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5.75" customHeight="1" x14ac:dyDescent="0.25">
      <c r="A521" s="2"/>
      <c r="B521" s="10"/>
      <c r="C521" s="38"/>
      <c r="D521" s="2"/>
      <c r="E521" s="25"/>
      <c r="F521" s="2"/>
      <c r="G521" s="38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5.75" customHeight="1" x14ac:dyDescent="0.25">
      <c r="A522" s="2"/>
      <c r="B522" s="10"/>
      <c r="C522" s="38"/>
      <c r="D522" s="2"/>
      <c r="E522" s="25"/>
      <c r="F522" s="2"/>
      <c r="G522" s="38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5.75" customHeight="1" x14ac:dyDescent="0.25">
      <c r="A523" s="2"/>
      <c r="B523" s="10"/>
      <c r="C523" s="38"/>
      <c r="D523" s="2"/>
      <c r="E523" s="25"/>
      <c r="F523" s="2"/>
      <c r="G523" s="38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5.75" customHeight="1" x14ac:dyDescent="0.25">
      <c r="A524" s="2"/>
      <c r="B524" s="10"/>
      <c r="C524" s="38"/>
      <c r="D524" s="2"/>
      <c r="E524" s="25"/>
      <c r="F524" s="2"/>
      <c r="G524" s="38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5.75" customHeight="1" x14ac:dyDescent="0.25">
      <c r="A525" s="2"/>
      <c r="B525" s="10"/>
      <c r="C525" s="38"/>
      <c r="D525" s="2"/>
      <c r="E525" s="25"/>
      <c r="F525" s="2"/>
      <c r="G525" s="38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5.75" customHeight="1" x14ac:dyDescent="0.25">
      <c r="A526" s="2"/>
      <c r="B526" s="10"/>
      <c r="C526" s="38"/>
      <c r="D526" s="2"/>
      <c r="E526" s="25"/>
      <c r="F526" s="2"/>
      <c r="G526" s="38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5.75" customHeight="1" x14ac:dyDescent="0.25">
      <c r="A527" s="2"/>
      <c r="B527" s="10"/>
      <c r="C527" s="38"/>
      <c r="D527" s="2"/>
      <c r="E527" s="25"/>
      <c r="F527" s="2"/>
      <c r="G527" s="38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5.75" customHeight="1" x14ac:dyDescent="0.25">
      <c r="A528" s="2"/>
      <c r="B528" s="10"/>
      <c r="C528" s="38"/>
      <c r="D528" s="2"/>
      <c r="E528" s="25"/>
      <c r="F528" s="2"/>
      <c r="G528" s="38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5.75" customHeight="1" x14ac:dyDescent="0.25">
      <c r="A529" s="2"/>
      <c r="B529" s="10"/>
      <c r="C529" s="38"/>
      <c r="D529" s="2"/>
      <c r="E529" s="25"/>
      <c r="F529" s="2"/>
      <c r="G529" s="38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5.75" customHeight="1" x14ac:dyDescent="0.25">
      <c r="A530" s="2"/>
      <c r="B530" s="10"/>
      <c r="C530" s="38"/>
      <c r="D530" s="2"/>
      <c r="E530" s="25"/>
      <c r="F530" s="2"/>
      <c r="G530" s="38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5.75" customHeight="1" x14ac:dyDescent="0.25">
      <c r="A531" s="2"/>
      <c r="B531" s="10"/>
      <c r="C531" s="38"/>
      <c r="D531" s="2"/>
      <c r="E531" s="25"/>
      <c r="F531" s="2"/>
      <c r="G531" s="38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5.75" customHeight="1" x14ac:dyDescent="0.25">
      <c r="A532" s="2"/>
      <c r="B532" s="10"/>
      <c r="C532" s="38"/>
      <c r="D532" s="2"/>
      <c r="E532" s="25"/>
      <c r="F532" s="2"/>
      <c r="G532" s="38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5.75" customHeight="1" x14ac:dyDescent="0.25">
      <c r="A533" s="2"/>
      <c r="B533" s="10"/>
      <c r="C533" s="38"/>
      <c r="D533" s="2"/>
      <c r="E533" s="25"/>
      <c r="F533" s="2"/>
      <c r="G533" s="38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5.75" customHeight="1" x14ac:dyDescent="0.25">
      <c r="A534" s="2"/>
      <c r="B534" s="10"/>
      <c r="C534" s="38"/>
      <c r="D534" s="2"/>
      <c r="E534" s="25"/>
      <c r="F534" s="2"/>
      <c r="G534" s="38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5.75" customHeight="1" x14ac:dyDescent="0.25">
      <c r="A535" s="2"/>
      <c r="B535" s="10"/>
      <c r="C535" s="38"/>
      <c r="D535" s="2"/>
      <c r="E535" s="25"/>
      <c r="F535" s="2"/>
      <c r="G535" s="38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5.75" customHeight="1" x14ac:dyDescent="0.25">
      <c r="A536" s="2"/>
      <c r="B536" s="10"/>
      <c r="C536" s="38"/>
      <c r="D536" s="2"/>
      <c r="E536" s="25"/>
      <c r="F536" s="2"/>
      <c r="G536" s="38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5.75" customHeight="1" x14ac:dyDescent="0.25">
      <c r="A537" s="2"/>
      <c r="B537" s="10"/>
      <c r="C537" s="38"/>
      <c r="D537" s="2"/>
      <c r="E537" s="25"/>
      <c r="F537" s="2"/>
      <c r="G537" s="38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5.75" customHeight="1" x14ac:dyDescent="0.25">
      <c r="A538" s="2"/>
      <c r="B538" s="10"/>
      <c r="C538" s="38"/>
      <c r="D538" s="2"/>
      <c r="E538" s="25"/>
      <c r="F538" s="2"/>
      <c r="G538" s="38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5.75" customHeight="1" x14ac:dyDescent="0.25">
      <c r="A539" s="2"/>
      <c r="B539" s="10"/>
      <c r="C539" s="38"/>
      <c r="D539" s="2"/>
      <c r="E539" s="25"/>
      <c r="F539" s="2"/>
      <c r="G539" s="38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5.75" customHeight="1" x14ac:dyDescent="0.25">
      <c r="A540" s="2"/>
      <c r="B540" s="10"/>
      <c r="C540" s="38"/>
      <c r="D540" s="2"/>
      <c r="E540" s="25"/>
      <c r="F540" s="2"/>
      <c r="G540" s="38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5.75" customHeight="1" x14ac:dyDescent="0.25">
      <c r="A541" s="2"/>
      <c r="B541" s="10"/>
      <c r="C541" s="38"/>
      <c r="D541" s="2"/>
      <c r="E541" s="25"/>
      <c r="F541" s="2"/>
      <c r="G541" s="38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5.75" customHeight="1" x14ac:dyDescent="0.25">
      <c r="A542" s="2"/>
      <c r="B542" s="10"/>
      <c r="C542" s="38"/>
      <c r="D542" s="2"/>
      <c r="E542" s="25"/>
      <c r="F542" s="2"/>
      <c r="G542" s="38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5.75" customHeight="1" x14ac:dyDescent="0.25">
      <c r="A543" s="2"/>
      <c r="B543" s="10"/>
      <c r="C543" s="38"/>
      <c r="D543" s="2"/>
      <c r="E543" s="25"/>
      <c r="F543" s="2"/>
      <c r="G543" s="38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5.75" customHeight="1" x14ac:dyDescent="0.25">
      <c r="A544" s="2"/>
      <c r="B544" s="10"/>
      <c r="C544" s="38"/>
      <c r="D544" s="2"/>
      <c r="E544" s="25"/>
      <c r="F544" s="2"/>
      <c r="G544" s="38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5.75" customHeight="1" x14ac:dyDescent="0.25">
      <c r="A545" s="2"/>
      <c r="B545" s="10"/>
      <c r="C545" s="38"/>
      <c r="D545" s="2"/>
      <c r="E545" s="25"/>
      <c r="F545" s="2"/>
      <c r="G545" s="38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5.75" customHeight="1" x14ac:dyDescent="0.25">
      <c r="A546" s="2"/>
      <c r="B546" s="10"/>
      <c r="C546" s="38"/>
      <c r="D546" s="2"/>
      <c r="E546" s="25"/>
      <c r="F546" s="2"/>
      <c r="G546" s="38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5.75" customHeight="1" x14ac:dyDescent="0.25">
      <c r="A547" s="2"/>
      <c r="B547" s="10"/>
      <c r="C547" s="38"/>
      <c r="D547" s="2"/>
      <c r="E547" s="25"/>
      <c r="F547" s="2"/>
      <c r="G547" s="38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5.75" customHeight="1" x14ac:dyDescent="0.25">
      <c r="A548" s="2"/>
      <c r="B548" s="10"/>
      <c r="C548" s="38"/>
      <c r="D548" s="2"/>
      <c r="E548" s="25"/>
      <c r="F548" s="2"/>
      <c r="G548" s="38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5.75" customHeight="1" x14ac:dyDescent="0.25">
      <c r="A549" s="2"/>
      <c r="B549" s="10"/>
      <c r="C549" s="38"/>
      <c r="D549" s="2"/>
      <c r="E549" s="25"/>
      <c r="F549" s="2"/>
      <c r="G549" s="38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5.75" customHeight="1" x14ac:dyDescent="0.25">
      <c r="A550" s="2"/>
      <c r="B550" s="10"/>
      <c r="C550" s="38"/>
      <c r="D550" s="2"/>
      <c r="E550" s="25"/>
      <c r="F550" s="2"/>
      <c r="G550" s="38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5.75" customHeight="1" x14ac:dyDescent="0.25">
      <c r="A551" s="2"/>
      <c r="B551" s="10"/>
      <c r="C551" s="38"/>
      <c r="D551" s="2"/>
      <c r="E551" s="25"/>
      <c r="F551" s="2"/>
      <c r="G551" s="38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5.75" customHeight="1" x14ac:dyDescent="0.25">
      <c r="A552" s="2"/>
      <c r="B552" s="10"/>
      <c r="C552" s="38"/>
      <c r="D552" s="2"/>
      <c r="E552" s="25"/>
      <c r="F552" s="2"/>
      <c r="G552" s="38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5.75" customHeight="1" x14ac:dyDescent="0.25">
      <c r="A553" s="2"/>
      <c r="B553" s="10"/>
      <c r="C553" s="38"/>
      <c r="D553" s="2"/>
      <c r="E553" s="25"/>
      <c r="F553" s="2"/>
      <c r="G553" s="38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5.75" customHeight="1" x14ac:dyDescent="0.25">
      <c r="A554" s="2"/>
      <c r="B554" s="10"/>
      <c r="C554" s="38"/>
      <c r="D554" s="2"/>
      <c r="E554" s="25"/>
      <c r="F554" s="2"/>
      <c r="G554" s="38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5.75" customHeight="1" x14ac:dyDescent="0.25">
      <c r="A555" s="2"/>
      <c r="B555" s="10"/>
      <c r="C555" s="38"/>
      <c r="D555" s="2"/>
      <c r="E555" s="25"/>
      <c r="F555" s="2"/>
      <c r="G555" s="38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5.75" customHeight="1" x14ac:dyDescent="0.25">
      <c r="A556" s="2"/>
      <c r="B556" s="10"/>
      <c r="C556" s="38"/>
      <c r="D556" s="2"/>
      <c r="E556" s="25"/>
      <c r="F556" s="2"/>
      <c r="G556" s="38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5.75" customHeight="1" x14ac:dyDescent="0.25">
      <c r="A557" s="2"/>
      <c r="B557" s="10"/>
      <c r="C557" s="38"/>
      <c r="D557" s="2"/>
      <c r="E557" s="25"/>
      <c r="F557" s="2"/>
      <c r="G557" s="38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5.75" customHeight="1" x14ac:dyDescent="0.25">
      <c r="A558" s="2"/>
      <c r="B558" s="10"/>
      <c r="C558" s="38"/>
      <c r="D558" s="2"/>
      <c r="E558" s="25"/>
      <c r="F558" s="2"/>
      <c r="G558" s="38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5.75" customHeight="1" x14ac:dyDescent="0.25">
      <c r="A559" s="2"/>
      <c r="B559" s="10"/>
      <c r="C559" s="38"/>
      <c r="D559" s="2"/>
      <c r="E559" s="25"/>
      <c r="F559" s="2"/>
      <c r="G559" s="38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5.75" customHeight="1" x14ac:dyDescent="0.25">
      <c r="A560" s="2"/>
      <c r="B560" s="10"/>
      <c r="C560" s="38"/>
      <c r="D560" s="2"/>
      <c r="E560" s="25"/>
      <c r="F560" s="2"/>
      <c r="G560" s="38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5.75" customHeight="1" x14ac:dyDescent="0.25">
      <c r="A561" s="2"/>
      <c r="B561" s="10"/>
      <c r="C561" s="38"/>
      <c r="D561" s="2"/>
      <c r="E561" s="25"/>
      <c r="F561" s="2"/>
      <c r="G561" s="38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5.75" customHeight="1" x14ac:dyDescent="0.25">
      <c r="A562" s="2"/>
      <c r="B562" s="10"/>
      <c r="C562" s="38"/>
      <c r="D562" s="2"/>
      <c r="E562" s="25"/>
      <c r="F562" s="2"/>
      <c r="G562" s="38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5.75" customHeight="1" x14ac:dyDescent="0.25">
      <c r="A563" s="2"/>
      <c r="B563" s="10"/>
      <c r="C563" s="38"/>
      <c r="D563" s="2"/>
      <c r="E563" s="25"/>
      <c r="F563" s="2"/>
      <c r="G563" s="38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5.75" customHeight="1" x14ac:dyDescent="0.25">
      <c r="A564" s="2"/>
      <c r="B564" s="10"/>
      <c r="C564" s="38"/>
      <c r="D564" s="2"/>
      <c r="E564" s="25"/>
      <c r="F564" s="2"/>
      <c r="G564" s="38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5.75" customHeight="1" x14ac:dyDescent="0.25">
      <c r="A565" s="2"/>
      <c r="B565" s="10"/>
      <c r="C565" s="38"/>
      <c r="D565" s="2"/>
      <c r="E565" s="25"/>
      <c r="F565" s="2"/>
      <c r="G565" s="38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5.75" customHeight="1" x14ac:dyDescent="0.25">
      <c r="A566" s="2"/>
      <c r="B566" s="10"/>
      <c r="C566" s="38"/>
      <c r="D566" s="2"/>
      <c r="E566" s="25"/>
      <c r="F566" s="2"/>
      <c r="G566" s="38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5.75" customHeight="1" x14ac:dyDescent="0.25">
      <c r="A567" s="2"/>
      <c r="B567" s="10"/>
      <c r="C567" s="38"/>
      <c r="D567" s="2"/>
      <c r="E567" s="25"/>
      <c r="F567" s="2"/>
      <c r="G567" s="38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5.75" customHeight="1" x14ac:dyDescent="0.25">
      <c r="A568" s="2"/>
      <c r="B568" s="10"/>
      <c r="C568" s="38"/>
      <c r="D568" s="2"/>
      <c r="E568" s="25"/>
      <c r="F568" s="2"/>
      <c r="G568" s="38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5.75" customHeight="1" x14ac:dyDescent="0.25">
      <c r="A569" s="2"/>
      <c r="B569" s="10"/>
      <c r="C569" s="38"/>
      <c r="D569" s="2"/>
      <c r="E569" s="25"/>
      <c r="F569" s="2"/>
      <c r="G569" s="38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5.75" customHeight="1" x14ac:dyDescent="0.25">
      <c r="A570" s="2"/>
      <c r="B570" s="10"/>
      <c r="C570" s="38"/>
      <c r="D570" s="2"/>
      <c r="E570" s="25"/>
      <c r="F570" s="2"/>
      <c r="G570" s="38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5.75" customHeight="1" x14ac:dyDescent="0.25">
      <c r="A571" s="2"/>
      <c r="B571" s="10"/>
      <c r="C571" s="38"/>
      <c r="D571" s="2"/>
      <c r="E571" s="25"/>
      <c r="F571" s="2"/>
      <c r="G571" s="38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5.75" customHeight="1" x14ac:dyDescent="0.25">
      <c r="A572" s="2"/>
      <c r="B572" s="10"/>
      <c r="C572" s="38"/>
      <c r="D572" s="2"/>
      <c r="E572" s="25"/>
      <c r="F572" s="2"/>
      <c r="G572" s="38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5.75" customHeight="1" x14ac:dyDescent="0.25">
      <c r="A573" s="2"/>
      <c r="B573" s="10"/>
      <c r="C573" s="38"/>
      <c r="D573" s="2"/>
      <c r="E573" s="25"/>
      <c r="F573" s="2"/>
      <c r="G573" s="38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5.75" customHeight="1" x14ac:dyDescent="0.25">
      <c r="A574" s="2"/>
      <c r="B574" s="10"/>
      <c r="C574" s="38"/>
      <c r="D574" s="2"/>
      <c r="E574" s="25"/>
      <c r="F574" s="2"/>
      <c r="G574" s="38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5.75" customHeight="1" x14ac:dyDescent="0.25">
      <c r="A575" s="2"/>
      <c r="B575" s="10"/>
      <c r="C575" s="38"/>
      <c r="D575" s="2"/>
      <c r="E575" s="25"/>
      <c r="F575" s="2"/>
      <c r="G575" s="38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5.75" customHeight="1" x14ac:dyDescent="0.25">
      <c r="A576" s="2"/>
      <c r="B576" s="10"/>
      <c r="C576" s="38"/>
      <c r="D576" s="2"/>
      <c r="E576" s="25"/>
      <c r="F576" s="2"/>
      <c r="G576" s="38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5.75" customHeight="1" x14ac:dyDescent="0.25">
      <c r="A577" s="2"/>
      <c r="B577" s="10"/>
      <c r="C577" s="38"/>
      <c r="D577" s="2"/>
      <c r="E577" s="25"/>
      <c r="F577" s="2"/>
      <c r="G577" s="38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5.75" customHeight="1" x14ac:dyDescent="0.25">
      <c r="A578" s="2"/>
      <c r="B578" s="10"/>
      <c r="C578" s="38"/>
      <c r="D578" s="2"/>
      <c r="E578" s="25"/>
      <c r="F578" s="2"/>
      <c r="G578" s="38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5.75" customHeight="1" x14ac:dyDescent="0.25">
      <c r="A579" s="2"/>
      <c r="B579" s="10"/>
      <c r="C579" s="38"/>
      <c r="D579" s="2"/>
      <c r="E579" s="25"/>
      <c r="F579" s="2"/>
      <c r="G579" s="38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5.75" customHeight="1" x14ac:dyDescent="0.25">
      <c r="A580" s="2"/>
      <c r="B580" s="10"/>
      <c r="C580" s="38"/>
      <c r="D580" s="2"/>
      <c r="E580" s="25"/>
      <c r="F580" s="2"/>
      <c r="G580" s="38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5.75" customHeight="1" x14ac:dyDescent="0.25">
      <c r="A581" s="2"/>
      <c r="B581" s="10"/>
      <c r="C581" s="38"/>
      <c r="D581" s="2"/>
      <c r="E581" s="25"/>
      <c r="F581" s="2"/>
      <c r="G581" s="38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5.75" customHeight="1" x14ac:dyDescent="0.25">
      <c r="A582" s="2"/>
      <c r="B582" s="10"/>
      <c r="C582" s="38"/>
      <c r="D582" s="2"/>
      <c r="E582" s="25"/>
      <c r="F582" s="2"/>
      <c r="G582" s="38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5.75" customHeight="1" x14ac:dyDescent="0.25">
      <c r="A583" s="2"/>
      <c r="B583" s="10"/>
      <c r="C583" s="38"/>
      <c r="D583" s="2"/>
      <c r="E583" s="25"/>
      <c r="F583" s="2"/>
      <c r="G583" s="38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5.75" customHeight="1" x14ac:dyDescent="0.25">
      <c r="A584" s="2"/>
      <c r="B584" s="10"/>
      <c r="C584" s="38"/>
      <c r="D584" s="2"/>
      <c r="E584" s="25"/>
      <c r="F584" s="2"/>
      <c r="G584" s="38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5.75" customHeight="1" x14ac:dyDescent="0.25">
      <c r="A585" s="2"/>
      <c r="B585" s="10"/>
      <c r="C585" s="38"/>
      <c r="D585" s="2"/>
      <c r="E585" s="25"/>
      <c r="F585" s="2"/>
      <c r="G585" s="38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5.75" customHeight="1" x14ac:dyDescent="0.25">
      <c r="A586" s="2"/>
      <c r="B586" s="10"/>
      <c r="C586" s="38"/>
      <c r="D586" s="2"/>
      <c r="E586" s="25"/>
      <c r="F586" s="2"/>
      <c r="G586" s="38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5.75" customHeight="1" x14ac:dyDescent="0.25">
      <c r="A587" s="2"/>
      <c r="B587" s="10"/>
      <c r="C587" s="38"/>
      <c r="D587" s="2"/>
      <c r="E587" s="25"/>
      <c r="F587" s="2"/>
      <c r="G587" s="38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5.75" customHeight="1" x14ac:dyDescent="0.25">
      <c r="A588" s="2"/>
      <c r="B588" s="10"/>
      <c r="C588" s="38"/>
      <c r="D588" s="2"/>
      <c r="E588" s="25"/>
      <c r="F588" s="2"/>
      <c r="G588" s="38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5.75" customHeight="1" x14ac:dyDescent="0.25">
      <c r="A589" s="2"/>
      <c r="B589" s="10"/>
      <c r="C589" s="38"/>
      <c r="D589" s="2"/>
      <c r="E589" s="25"/>
      <c r="F589" s="2"/>
      <c r="G589" s="38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5.75" customHeight="1" x14ac:dyDescent="0.25">
      <c r="A590" s="2"/>
      <c r="B590" s="10"/>
      <c r="C590" s="38"/>
      <c r="D590" s="2"/>
      <c r="E590" s="25"/>
      <c r="F590" s="2"/>
      <c r="G590" s="38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5.75" customHeight="1" x14ac:dyDescent="0.25">
      <c r="A591" s="2"/>
      <c r="B591" s="10"/>
      <c r="C591" s="38"/>
      <c r="D591" s="2"/>
      <c r="E591" s="25"/>
      <c r="F591" s="2"/>
      <c r="G591" s="38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5.75" customHeight="1" x14ac:dyDescent="0.25">
      <c r="A592" s="2"/>
      <c r="B592" s="10"/>
      <c r="C592" s="38"/>
      <c r="D592" s="2"/>
      <c r="E592" s="25"/>
      <c r="F592" s="2"/>
      <c r="G592" s="38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5.75" customHeight="1" x14ac:dyDescent="0.25">
      <c r="A593" s="2"/>
      <c r="B593" s="10"/>
      <c r="C593" s="38"/>
      <c r="D593" s="2"/>
      <c r="E593" s="25"/>
      <c r="F593" s="2"/>
      <c r="G593" s="38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5.75" customHeight="1" x14ac:dyDescent="0.25">
      <c r="A594" s="2"/>
      <c r="B594" s="10"/>
      <c r="C594" s="38"/>
      <c r="D594" s="2"/>
      <c r="E594" s="25"/>
      <c r="F594" s="2"/>
      <c r="G594" s="38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5.75" customHeight="1" x14ac:dyDescent="0.25">
      <c r="A595" s="2"/>
      <c r="B595" s="10"/>
      <c r="C595" s="38"/>
      <c r="D595" s="2"/>
      <c r="E595" s="25"/>
      <c r="F595" s="2"/>
      <c r="G595" s="38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5.75" customHeight="1" x14ac:dyDescent="0.25">
      <c r="A596" s="2"/>
      <c r="B596" s="10"/>
      <c r="C596" s="38"/>
      <c r="D596" s="2"/>
      <c r="E596" s="25"/>
      <c r="F596" s="2"/>
      <c r="G596" s="38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5.75" customHeight="1" x14ac:dyDescent="0.25">
      <c r="A597" s="2"/>
      <c r="B597" s="10"/>
      <c r="C597" s="38"/>
      <c r="D597" s="2"/>
      <c r="E597" s="25"/>
      <c r="F597" s="2"/>
      <c r="G597" s="38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5.75" customHeight="1" x14ac:dyDescent="0.25">
      <c r="A598" s="2"/>
      <c r="B598" s="10"/>
      <c r="C598" s="38"/>
      <c r="D598" s="2"/>
      <c r="E598" s="25"/>
      <c r="F598" s="2"/>
      <c r="G598" s="38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5.75" customHeight="1" x14ac:dyDescent="0.25">
      <c r="A599" s="2"/>
      <c r="B599" s="10"/>
      <c r="C599" s="38"/>
      <c r="D599" s="2"/>
      <c r="E599" s="25"/>
      <c r="F599" s="2"/>
      <c r="G599" s="38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5.75" customHeight="1" x14ac:dyDescent="0.25">
      <c r="A600" s="2"/>
      <c r="B600" s="10"/>
      <c r="C600" s="38"/>
      <c r="D600" s="2"/>
      <c r="E600" s="25"/>
      <c r="F600" s="2"/>
      <c r="G600" s="38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5.75" customHeight="1" x14ac:dyDescent="0.25">
      <c r="A601" s="2"/>
      <c r="B601" s="10"/>
      <c r="C601" s="38"/>
      <c r="D601" s="2"/>
      <c r="E601" s="25"/>
      <c r="F601" s="2"/>
      <c r="G601" s="38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5.75" customHeight="1" x14ac:dyDescent="0.25">
      <c r="A602" s="2"/>
      <c r="B602" s="10"/>
      <c r="C602" s="38"/>
      <c r="D602" s="2"/>
      <c r="E602" s="25"/>
      <c r="F602" s="2"/>
      <c r="G602" s="38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5.75" customHeight="1" x14ac:dyDescent="0.25">
      <c r="A603" s="2"/>
      <c r="B603" s="10"/>
      <c r="C603" s="38"/>
      <c r="D603" s="2"/>
      <c r="E603" s="25"/>
      <c r="F603" s="2"/>
      <c r="G603" s="38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5.75" customHeight="1" x14ac:dyDescent="0.25">
      <c r="A604" s="2"/>
      <c r="B604" s="10"/>
      <c r="C604" s="38"/>
      <c r="D604" s="2"/>
      <c r="E604" s="25"/>
      <c r="F604" s="2"/>
      <c r="G604" s="38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5.75" customHeight="1" x14ac:dyDescent="0.25">
      <c r="A605" s="2"/>
      <c r="B605" s="10"/>
      <c r="C605" s="38"/>
      <c r="D605" s="2"/>
      <c r="E605" s="25"/>
      <c r="F605" s="2"/>
      <c r="G605" s="38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5.75" customHeight="1" x14ac:dyDescent="0.25">
      <c r="A606" s="2"/>
      <c r="B606" s="10"/>
      <c r="C606" s="38"/>
      <c r="D606" s="2"/>
      <c r="E606" s="25"/>
      <c r="F606" s="2"/>
      <c r="G606" s="38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5.75" customHeight="1" x14ac:dyDescent="0.25">
      <c r="A607" s="2"/>
      <c r="B607" s="10"/>
      <c r="C607" s="38"/>
      <c r="D607" s="2"/>
      <c r="E607" s="25"/>
      <c r="F607" s="2"/>
      <c r="G607" s="38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5.75" customHeight="1" x14ac:dyDescent="0.25">
      <c r="A608" s="2"/>
      <c r="B608" s="10"/>
      <c r="C608" s="38"/>
      <c r="D608" s="2"/>
      <c r="E608" s="25"/>
      <c r="F608" s="2"/>
      <c r="G608" s="38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5.75" customHeight="1" x14ac:dyDescent="0.25">
      <c r="A609" s="2"/>
      <c r="B609" s="10"/>
      <c r="C609" s="38"/>
      <c r="D609" s="2"/>
      <c r="E609" s="25"/>
      <c r="F609" s="2"/>
      <c r="G609" s="38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5.75" customHeight="1" x14ac:dyDescent="0.25">
      <c r="A610" s="2"/>
      <c r="B610" s="10"/>
      <c r="C610" s="38"/>
      <c r="D610" s="2"/>
      <c r="E610" s="25"/>
      <c r="F610" s="2"/>
      <c r="G610" s="38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5.75" customHeight="1" x14ac:dyDescent="0.25">
      <c r="A611" s="2"/>
      <c r="B611" s="10"/>
      <c r="C611" s="38"/>
      <c r="D611" s="2"/>
      <c r="E611" s="25"/>
      <c r="F611" s="2"/>
      <c r="G611" s="38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5.75" customHeight="1" x14ac:dyDescent="0.25">
      <c r="A612" s="2"/>
      <c r="B612" s="10"/>
      <c r="C612" s="38"/>
      <c r="D612" s="2"/>
      <c r="E612" s="25"/>
      <c r="F612" s="2"/>
      <c r="G612" s="38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5.75" customHeight="1" x14ac:dyDescent="0.25">
      <c r="A613" s="2"/>
      <c r="B613" s="10"/>
      <c r="C613" s="38"/>
      <c r="D613" s="2"/>
      <c r="E613" s="25"/>
      <c r="F613" s="2"/>
      <c r="G613" s="38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5.75" customHeight="1" x14ac:dyDescent="0.25">
      <c r="A614" s="2"/>
      <c r="B614" s="10"/>
      <c r="C614" s="38"/>
      <c r="D614" s="2"/>
      <c r="E614" s="25"/>
      <c r="F614" s="2"/>
      <c r="G614" s="38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5.75" customHeight="1" x14ac:dyDescent="0.25">
      <c r="A615" s="2"/>
      <c r="B615" s="10"/>
      <c r="C615" s="38"/>
      <c r="D615" s="2"/>
      <c r="E615" s="25"/>
      <c r="F615" s="2"/>
      <c r="G615" s="38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5.75" customHeight="1" x14ac:dyDescent="0.25">
      <c r="A616" s="2"/>
      <c r="B616" s="10"/>
      <c r="C616" s="38"/>
      <c r="D616" s="2"/>
      <c r="E616" s="25"/>
      <c r="F616" s="2"/>
      <c r="G616" s="38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5.75" customHeight="1" x14ac:dyDescent="0.25">
      <c r="A617" s="2"/>
      <c r="B617" s="10"/>
      <c r="C617" s="38"/>
      <c r="D617" s="2"/>
      <c r="E617" s="25"/>
      <c r="F617" s="2"/>
      <c r="G617" s="38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5.75" customHeight="1" x14ac:dyDescent="0.25">
      <c r="A618" s="2"/>
      <c r="B618" s="10"/>
      <c r="C618" s="38"/>
      <c r="D618" s="2"/>
      <c r="E618" s="25"/>
      <c r="F618" s="2"/>
      <c r="G618" s="38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5.75" customHeight="1" x14ac:dyDescent="0.25">
      <c r="A619" s="2"/>
      <c r="B619" s="10"/>
      <c r="C619" s="38"/>
      <c r="D619" s="2"/>
      <c r="E619" s="25"/>
      <c r="F619" s="2"/>
      <c r="G619" s="38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5.75" customHeight="1" x14ac:dyDescent="0.25">
      <c r="A620" s="2"/>
      <c r="B620" s="10"/>
      <c r="C620" s="38"/>
      <c r="D620" s="2"/>
      <c r="E620" s="25"/>
      <c r="F620" s="2"/>
      <c r="G620" s="38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5.75" customHeight="1" x14ac:dyDescent="0.25">
      <c r="A621" s="2"/>
      <c r="B621" s="10"/>
      <c r="C621" s="38"/>
      <c r="D621" s="2"/>
      <c r="E621" s="25"/>
      <c r="F621" s="2"/>
      <c r="G621" s="38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5.75" customHeight="1" x14ac:dyDescent="0.25">
      <c r="A622" s="2"/>
      <c r="B622" s="10"/>
      <c r="C622" s="38"/>
      <c r="D622" s="2"/>
      <c r="E622" s="25"/>
      <c r="F622" s="2"/>
      <c r="G622" s="38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5.75" customHeight="1" x14ac:dyDescent="0.25">
      <c r="A623" s="2"/>
      <c r="B623" s="10"/>
      <c r="C623" s="38"/>
      <c r="D623" s="2"/>
      <c r="E623" s="25"/>
      <c r="F623" s="2"/>
      <c r="G623" s="38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5.75" customHeight="1" x14ac:dyDescent="0.25">
      <c r="A624" s="2"/>
      <c r="B624" s="10"/>
      <c r="C624" s="38"/>
      <c r="D624" s="2"/>
      <c r="E624" s="25"/>
      <c r="F624" s="2"/>
      <c r="G624" s="38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5.75" customHeight="1" x14ac:dyDescent="0.25">
      <c r="A625" s="2"/>
      <c r="B625" s="10"/>
      <c r="C625" s="38"/>
      <c r="D625" s="2"/>
      <c r="E625" s="25"/>
      <c r="F625" s="2"/>
      <c r="G625" s="38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5.75" customHeight="1" x14ac:dyDescent="0.25">
      <c r="A626" s="2"/>
      <c r="B626" s="10"/>
      <c r="C626" s="38"/>
      <c r="D626" s="2"/>
      <c r="E626" s="25"/>
      <c r="F626" s="2"/>
      <c r="G626" s="38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5.75" customHeight="1" x14ac:dyDescent="0.25">
      <c r="A627" s="2"/>
      <c r="B627" s="10"/>
      <c r="C627" s="38"/>
      <c r="D627" s="2"/>
      <c r="E627" s="25"/>
      <c r="F627" s="2"/>
      <c r="G627" s="38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5.75" customHeight="1" x14ac:dyDescent="0.25">
      <c r="A628" s="2"/>
      <c r="B628" s="10"/>
      <c r="C628" s="38"/>
      <c r="D628" s="2"/>
      <c r="E628" s="25"/>
      <c r="F628" s="2"/>
      <c r="G628" s="38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5.75" customHeight="1" x14ac:dyDescent="0.25">
      <c r="A629" s="2"/>
      <c r="B629" s="10"/>
      <c r="C629" s="38"/>
      <c r="D629" s="2"/>
      <c r="E629" s="25"/>
      <c r="F629" s="2"/>
      <c r="G629" s="38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5.75" customHeight="1" x14ac:dyDescent="0.25">
      <c r="A630" s="2"/>
      <c r="B630" s="10"/>
      <c r="C630" s="38"/>
      <c r="D630" s="2"/>
      <c r="E630" s="25"/>
      <c r="F630" s="2"/>
      <c r="G630" s="38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5.75" customHeight="1" x14ac:dyDescent="0.25">
      <c r="A631" s="2"/>
      <c r="B631" s="10"/>
      <c r="C631" s="38"/>
      <c r="D631" s="2"/>
      <c r="E631" s="25"/>
      <c r="F631" s="2"/>
      <c r="G631" s="38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5.75" customHeight="1" x14ac:dyDescent="0.25">
      <c r="A632" s="2"/>
      <c r="B632" s="10"/>
      <c r="C632" s="38"/>
      <c r="D632" s="2"/>
      <c r="E632" s="25"/>
      <c r="F632" s="2"/>
      <c r="G632" s="38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5.75" customHeight="1" x14ac:dyDescent="0.25">
      <c r="A633" s="2"/>
      <c r="B633" s="10"/>
      <c r="C633" s="38"/>
      <c r="D633" s="2"/>
      <c r="E633" s="25"/>
      <c r="F633" s="2"/>
      <c r="G633" s="38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5.75" customHeight="1" x14ac:dyDescent="0.25">
      <c r="A634" s="2"/>
      <c r="B634" s="10"/>
      <c r="C634" s="38"/>
      <c r="D634" s="2"/>
      <c r="E634" s="25"/>
      <c r="F634" s="2"/>
      <c r="G634" s="38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5.75" customHeight="1" x14ac:dyDescent="0.25">
      <c r="A635" s="2"/>
      <c r="B635" s="10"/>
      <c r="C635" s="38"/>
      <c r="D635" s="2"/>
      <c r="E635" s="25"/>
      <c r="F635" s="2"/>
      <c r="G635" s="38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5.75" customHeight="1" x14ac:dyDescent="0.25">
      <c r="A636" s="2"/>
      <c r="B636" s="10"/>
      <c r="C636" s="38"/>
      <c r="D636" s="2"/>
      <c r="E636" s="25"/>
      <c r="F636" s="2"/>
      <c r="G636" s="38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5.75" customHeight="1" x14ac:dyDescent="0.25">
      <c r="A637" s="2"/>
      <c r="B637" s="10"/>
      <c r="C637" s="38"/>
      <c r="D637" s="2"/>
      <c r="E637" s="25"/>
      <c r="F637" s="2"/>
      <c r="G637" s="38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5.75" customHeight="1" x14ac:dyDescent="0.25">
      <c r="A638" s="2"/>
      <c r="B638" s="10"/>
      <c r="C638" s="38"/>
      <c r="D638" s="2"/>
      <c r="E638" s="25"/>
      <c r="F638" s="2"/>
      <c r="G638" s="38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5.75" customHeight="1" x14ac:dyDescent="0.25">
      <c r="A639" s="2"/>
      <c r="B639" s="10"/>
      <c r="C639" s="38"/>
      <c r="D639" s="2"/>
      <c r="E639" s="25"/>
      <c r="F639" s="2"/>
      <c r="G639" s="38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5.75" customHeight="1" x14ac:dyDescent="0.25">
      <c r="A640" s="2"/>
      <c r="B640" s="10"/>
      <c r="C640" s="38"/>
      <c r="D640" s="2"/>
      <c r="E640" s="25"/>
      <c r="F640" s="2"/>
      <c r="G640" s="38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5.75" customHeight="1" x14ac:dyDescent="0.25">
      <c r="A641" s="2"/>
      <c r="B641" s="10"/>
      <c r="C641" s="38"/>
      <c r="D641" s="2"/>
      <c r="E641" s="25"/>
      <c r="F641" s="2"/>
      <c r="G641" s="38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5.75" customHeight="1" x14ac:dyDescent="0.25">
      <c r="A642" s="2"/>
      <c r="B642" s="10"/>
      <c r="C642" s="38"/>
      <c r="D642" s="2"/>
      <c r="E642" s="25"/>
      <c r="F642" s="2"/>
      <c r="G642" s="38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5.75" customHeight="1" x14ac:dyDescent="0.25">
      <c r="A643" s="2"/>
      <c r="B643" s="10"/>
      <c r="C643" s="38"/>
      <c r="D643" s="2"/>
      <c r="E643" s="25"/>
      <c r="F643" s="2"/>
      <c r="G643" s="38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5.75" customHeight="1" x14ac:dyDescent="0.25">
      <c r="A644" s="2"/>
      <c r="B644" s="10"/>
      <c r="C644" s="38"/>
      <c r="D644" s="2"/>
      <c r="E644" s="25"/>
      <c r="F644" s="2"/>
      <c r="G644" s="38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5.75" customHeight="1" x14ac:dyDescent="0.25">
      <c r="A645" s="2"/>
      <c r="B645" s="10"/>
      <c r="C645" s="38"/>
      <c r="D645" s="2"/>
      <c r="E645" s="25"/>
      <c r="F645" s="2"/>
      <c r="G645" s="38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5.75" customHeight="1" x14ac:dyDescent="0.25">
      <c r="A646" s="2"/>
      <c r="B646" s="10"/>
      <c r="C646" s="38"/>
      <c r="D646" s="2"/>
      <c r="E646" s="25"/>
      <c r="F646" s="2"/>
      <c r="G646" s="38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5.75" customHeight="1" x14ac:dyDescent="0.25">
      <c r="A647" s="2"/>
      <c r="B647" s="10"/>
      <c r="C647" s="38"/>
      <c r="D647" s="2"/>
      <c r="E647" s="25"/>
      <c r="F647" s="2"/>
      <c r="G647" s="38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5.75" customHeight="1" x14ac:dyDescent="0.25">
      <c r="A648" s="2"/>
      <c r="B648" s="10"/>
      <c r="C648" s="38"/>
      <c r="D648" s="2"/>
      <c r="E648" s="25"/>
      <c r="F648" s="2"/>
      <c r="G648" s="38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5.75" customHeight="1" x14ac:dyDescent="0.25">
      <c r="A649" s="2"/>
      <c r="B649" s="10"/>
      <c r="C649" s="38"/>
      <c r="D649" s="2"/>
      <c r="E649" s="25"/>
      <c r="F649" s="2"/>
      <c r="G649" s="38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5.75" customHeight="1" x14ac:dyDescent="0.25">
      <c r="A650" s="2"/>
      <c r="B650" s="10"/>
      <c r="C650" s="38"/>
      <c r="D650" s="2"/>
      <c r="E650" s="25"/>
      <c r="F650" s="2"/>
      <c r="G650" s="38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5.75" customHeight="1" x14ac:dyDescent="0.25">
      <c r="A651" s="2"/>
      <c r="B651" s="10"/>
      <c r="C651" s="38"/>
      <c r="D651" s="2"/>
      <c r="E651" s="25"/>
      <c r="F651" s="2"/>
      <c r="G651" s="38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5.75" customHeight="1" x14ac:dyDescent="0.25">
      <c r="A652" s="2"/>
      <c r="B652" s="10"/>
      <c r="C652" s="38"/>
      <c r="D652" s="2"/>
      <c r="E652" s="25"/>
      <c r="F652" s="2"/>
      <c r="G652" s="38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5.75" customHeight="1" x14ac:dyDescent="0.25">
      <c r="A653" s="2"/>
      <c r="B653" s="10"/>
      <c r="C653" s="38"/>
      <c r="D653" s="2"/>
      <c r="E653" s="25"/>
      <c r="F653" s="2"/>
      <c r="G653" s="38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5.75" customHeight="1" x14ac:dyDescent="0.25">
      <c r="A654" s="2"/>
      <c r="B654" s="10"/>
      <c r="C654" s="38"/>
      <c r="D654" s="2"/>
      <c r="E654" s="25"/>
      <c r="F654" s="2"/>
      <c r="G654" s="38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5.75" customHeight="1" x14ac:dyDescent="0.25">
      <c r="A655" s="2"/>
      <c r="B655" s="10"/>
      <c r="C655" s="38"/>
      <c r="D655" s="2"/>
      <c r="E655" s="25"/>
      <c r="F655" s="2"/>
      <c r="G655" s="38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5.75" customHeight="1" x14ac:dyDescent="0.25">
      <c r="A656" s="2"/>
      <c r="B656" s="10"/>
      <c r="C656" s="38"/>
      <c r="D656" s="2"/>
      <c r="E656" s="25"/>
      <c r="F656" s="2"/>
      <c r="G656" s="38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5.75" customHeight="1" x14ac:dyDescent="0.25">
      <c r="A657" s="2"/>
      <c r="B657" s="10"/>
      <c r="C657" s="38"/>
      <c r="D657" s="2"/>
      <c r="E657" s="25"/>
      <c r="F657" s="2"/>
      <c r="G657" s="38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5.75" customHeight="1" x14ac:dyDescent="0.25">
      <c r="A658" s="2"/>
      <c r="B658" s="10"/>
      <c r="C658" s="38"/>
      <c r="D658" s="2"/>
      <c r="E658" s="25"/>
      <c r="F658" s="2"/>
      <c r="G658" s="38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5.75" customHeight="1" x14ac:dyDescent="0.25">
      <c r="A659" s="2"/>
      <c r="B659" s="10"/>
      <c r="C659" s="38"/>
      <c r="D659" s="2"/>
      <c r="E659" s="25"/>
      <c r="F659" s="2"/>
      <c r="G659" s="38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5.75" customHeight="1" x14ac:dyDescent="0.25">
      <c r="A660" s="2"/>
      <c r="B660" s="10"/>
      <c r="C660" s="38"/>
      <c r="D660" s="2"/>
      <c r="E660" s="25"/>
      <c r="F660" s="2"/>
      <c r="G660" s="38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5.75" customHeight="1" x14ac:dyDescent="0.25">
      <c r="A661" s="2"/>
      <c r="B661" s="10"/>
      <c r="C661" s="38"/>
      <c r="D661" s="2"/>
      <c r="E661" s="25"/>
      <c r="F661" s="2"/>
      <c r="G661" s="38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5.75" customHeight="1" x14ac:dyDescent="0.25">
      <c r="A662" s="2"/>
      <c r="B662" s="10"/>
      <c r="C662" s="38"/>
      <c r="D662" s="2"/>
      <c r="E662" s="25"/>
      <c r="F662" s="2"/>
      <c r="G662" s="38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5.75" customHeight="1" x14ac:dyDescent="0.25">
      <c r="A663" s="2"/>
      <c r="B663" s="10"/>
      <c r="C663" s="38"/>
      <c r="D663" s="2"/>
      <c r="E663" s="25"/>
      <c r="F663" s="2"/>
      <c r="G663" s="38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5.75" customHeight="1" x14ac:dyDescent="0.25">
      <c r="A664" s="2"/>
      <c r="B664" s="10"/>
      <c r="C664" s="38"/>
      <c r="D664" s="2"/>
      <c r="E664" s="25"/>
      <c r="F664" s="2"/>
      <c r="G664" s="38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5.75" customHeight="1" x14ac:dyDescent="0.25">
      <c r="A665" s="2"/>
      <c r="B665" s="10"/>
      <c r="C665" s="38"/>
      <c r="D665" s="2"/>
      <c r="E665" s="25"/>
      <c r="F665" s="2"/>
      <c r="G665" s="38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5.75" customHeight="1" x14ac:dyDescent="0.25">
      <c r="A666" s="2"/>
      <c r="B666" s="10"/>
      <c r="C666" s="38"/>
      <c r="D666" s="2"/>
      <c r="E666" s="25"/>
      <c r="F666" s="2"/>
      <c r="G666" s="38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5.75" customHeight="1" x14ac:dyDescent="0.25">
      <c r="A667" s="2"/>
      <c r="B667" s="10"/>
      <c r="C667" s="38"/>
      <c r="D667" s="2"/>
      <c r="E667" s="25"/>
      <c r="F667" s="2"/>
      <c r="G667" s="38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5.75" customHeight="1" x14ac:dyDescent="0.25">
      <c r="A668" s="2"/>
      <c r="B668" s="10"/>
      <c r="C668" s="38"/>
      <c r="D668" s="2"/>
      <c r="E668" s="25"/>
      <c r="F668" s="2"/>
      <c r="G668" s="38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5.75" customHeight="1" x14ac:dyDescent="0.25">
      <c r="A669" s="2"/>
      <c r="B669" s="10"/>
      <c r="C669" s="38"/>
      <c r="D669" s="2"/>
      <c r="E669" s="25"/>
      <c r="F669" s="2"/>
      <c r="G669" s="38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5.75" customHeight="1" x14ac:dyDescent="0.25">
      <c r="A670" s="2"/>
      <c r="B670" s="10"/>
      <c r="C670" s="38"/>
      <c r="D670" s="2"/>
      <c r="E670" s="25"/>
      <c r="F670" s="2"/>
      <c r="G670" s="38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5.75" customHeight="1" x14ac:dyDescent="0.25">
      <c r="A671" s="2"/>
      <c r="B671" s="10"/>
      <c r="C671" s="38"/>
      <c r="D671" s="2"/>
      <c r="E671" s="25"/>
      <c r="F671" s="2"/>
      <c r="G671" s="38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5.75" customHeight="1" x14ac:dyDescent="0.25">
      <c r="A672" s="2"/>
      <c r="B672" s="10"/>
      <c r="C672" s="38"/>
      <c r="D672" s="2"/>
      <c r="E672" s="25"/>
      <c r="F672" s="2"/>
      <c r="G672" s="38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5.75" customHeight="1" x14ac:dyDescent="0.25">
      <c r="A673" s="2"/>
      <c r="B673" s="10"/>
      <c r="C673" s="38"/>
      <c r="D673" s="2"/>
      <c r="E673" s="25"/>
      <c r="F673" s="2"/>
      <c r="G673" s="38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5.75" customHeight="1" x14ac:dyDescent="0.25">
      <c r="A674" s="2"/>
      <c r="B674" s="10"/>
      <c r="C674" s="38"/>
      <c r="D674" s="2"/>
      <c r="E674" s="25"/>
      <c r="F674" s="2"/>
      <c r="G674" s="38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5.75" customHeight="1" x14ac:dyDescent="0.25">
      <c r="A675" s="2"/>
      <c r="B675" s="10"/>
      <c r="C675" s="38"/>
      <c r="D675" s="2"/>
      <c r="E675" s="25"/>
      <c r="F675" s="2"/>
      <c r="G675" s="38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5.75" customHeight="1" x14ac:dyDescent="0.25">
      <c r="A676" s="2"/>
      <c r="B676" s="10"/>
      <c r="C676" s="38"/>
      <c r="D676" s="2"/>
      <c r="E676" s="25"/>
      <c r="F676" s="2"/>
      <c r="G676" s="38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5.75" customHeight="1" x14ac:dyDescent="0.25">
      <c r="A677" s="2"/>
      <c r="B677" s="10"/>
      <c r="C677" s="38"/>
      <c r="D677" s="2"/>
      <c r="E677" s="25"/>
      <c r="F677" s="2"/>
      <c r="G677" s="38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5.75" customHeight="1" x14ac:dyDescent="0.25">
      <c r="A678" s="2"/>
      <c r="B678" s="10"/>
      <c r="C678" s="38"/>
      <c r="D678" s="2"/>
      <c r="E678" s="25"/>
      <c r="F678" s="2"/>
      <c r="G678" s="38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5.75" customHeight="1" x14ac:dyDescent="0.25">
      <c r="A679" s="2"/>
      <c r="B679" s="10"/>
      <c r="C679" s="38"/>
      <c r="D679" s="2"/>
      <c r="E679" s="25"/>
      <c r="F679" s="2"/>
      <c r="G679" s="38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5.75" customHeight="1" x14ac:dyDescent="0.25">
      <c r="A680" s="2"/>
      <c r="B680" s="10"/>
      <c r="C680" s="38"/>
      <c r="D680" s="2"/>
      <c r="E680" s="25"/>
      <c r="F680" s="2"/>
      <c r="G680" s="38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5.75" customHeight="1" x14ac:dyDescent="0.25">
      <c r="A681" s="2"/>
      <c r="B681" s="10"/>
      <c r="C681" s="38"/>
      <c r="D681" s="2"/>
      <c r="E681" s="25"/>
      <c r="F681" s="2"/>
      <c r="G681" s="38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5.75" customHeight="1" x14ac:dyDescent="0.25">
      <c r="A682" s="2"/>
      <c r="B682" s="10"/>
      <c r="C682" s="38"/>
      <c r="D682" s="2"/>
      <c r="E682" s="25"/>
      <c r="F682" s="2"/>
      <c r="G682" s="38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5.75" customHeight="1" x14ac:dyDescent="0.25">
      <c r="A683" s="2"/>
      <c r="B683" s="10"/>
      <c r="C683" s="38"/>
      <c r="D683" s="2"/>
      <c r="E683" s="25"/>
      <c r="F683" s="2"/>
      <c r="G683" s="38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5.75" customHeight="1" x14ac:dyDescent="0.25">
      <c r="A684" s="2"/>
      <c r="B684" s="10"/>
      <c r="C684" s="38"/>
      <c r="D684" s="2"/>
      <c r="E684" s="25"/>
      <c r="F684" s="2"/>
      <c r="G684" s="38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5.75" customHeight="1" x14ac:dyDescent="0.25">
      <c r="A685" s="2"/>
      <c r="B685" s="10"/>
      <c r="C685" s="38"/>
      <c r="D685" s="2"/>
      <c r="E685" s="25"/>
      <c r="F685" s="2"/>
      <c r="G685" s="38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5.75" customHeight="1" x14ac:dyDescent="0.25">
      <c r="A686" s="2"/>
      <c r="B686" s="10"/>
      <c r="C686" s="38"/>
      <c r="D686" s="2"/>
      <c r="E686" s="25"/>
      <c r="F686" s="2"/>
      <c r="G686" s="38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5.75" customHeight="1" x14ac:dyDescent="0.25">
      <c r="A687" s="2"/>
      <c r="B687" s="10"/>
      <c r="C687" s="38"/>
      <c r="D687" s="2"/>
      <c r="E687" s="25"/>
      <c r="F687" s="2"/>
      <c r="G687" s="38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5.75" customHeight="1" x14ac:dyDescent="0.25">
      <c r="A688" s="2"/>
      <c r="B688" s="10"/>
      <c r="C688" s="38"/>
      <c r="D688" s="2"/>
      <c r="E688" s="25"/>
      <c r="F688" s="2"/>
      <c r="G688" s="38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5.75" customHeight="1" x14ac:dyDescent="0.25">
      <c r="A689" s="2"/>
      <c r="B689" s="10"/>
      <c r="C689" s="38"/>
      <c r="D689" s="2"/>
      <c r="E689" s="25"/>
      <c r="F689" s="2"/>
      <c r="G689" s="38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5.75" customHeight="1" x14ac:dyDescent="0.25">
      <c r="A690" s="2"/>
      <c r="B690" s="10"/>
      <c r="C690" s="38"/>
      <c r="D690" s="2"/>
      <c r="E690" s="25"/>
      <c r="F690" s="2"/>
      <c r="G690" s="38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5.75" customHeight="1" x14ac:dyDescent="0.25">
      <c r="A691" s="2"/>
      <c r="B691" s="10"/>
      <c r="C691" s="38"/>
      <c r="D691" s="2"/>
      <c r="E691" s="25"/>
      <c r="F691" s="2"/>
      <c r="G691" s="38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5.75" customHeight="1" x14ac:dyDescent="0.25">
      <c r="A692" s="2"/>
      <c r="B692" s="10"/>
      <c r="C692" s="38"/>
      <c r="D692" s="2"/>
      <c r="E692" s="25"/>
      <c r="F692" s="2"/>
      <c r="G692" s="38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5.75" customHeight="1" x14ac:dyDescent="0.25">
      <c r="A693" s="2"/>
      <c r="B693" s="10"/>
      <c r="C693" s="38"/>
      <c r="D693" s="2"/>
      <c r="E693" s="25"/>
      <c r="F693" s="2"/>
      <c r="G693" s="38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5.75" customHeight="1" x14ac:dyDescent="0.25">
      <c r="A694" s="2"/>
      <c r="B694" s="10"/>
      <c r="C694" s="38"/>
      <c r="D694" s="2"/>
      <c r="E694" s="25"/>
      <c r="F694" s="2"/>
      <c r="G694" s="38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5.75" customHeight="1" x14ac:dyDescent="0.25">
      <c r="A695" s="2"/>
      <c r="B695" s="10"/>
      <c r="C695" s="38"/>
      <c r="D695" s="2"/>
      <c r="E695" s="25"/>
      <c r="F695" s="2"/>
      <c r="G695" s="38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5.75" customHeight="1" x14ac:dyDescent="0.25">
      <c r="A696" s="2"/>
      <c r="B696" s="10"/>
      <c r="C696" s="38"/>
      <c r="D696" s="2"/>
      <c r="E696" s="25"/>
      <c r="F696" s="2"/>
      <c r="G696" s="38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5.75" customHeight="1" x14ac:dyDescent="0.25">
      <c r="A697" s="2"/>
      <c r="B697" s="10"/>
      <c r="C697" s="38"/>
      <c r="D697" s="2"/>
      <c r="E697" s="25"/>
      <c r="F697" s="2"/>
      <c r="G697" s="38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5.75" customHeight="1" x14ac:dyDescent="0.25">
      <c r="A698" s="2"/>
      <c r="B698" s="10"/>
      <c r="C698" s="38"/>
      <c r="D698" s="2"/>
      <c r="E698" s="25"/>
      <c r="F698" s="2"/>
      <c r="G698" s="38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5.75" customHeight="1" x14ac:dyDescent="0.25">
      <c r="A699" s="2"/>
      <c r="B699" s="10"/>
      <c r="C699" s="38"/>
      <c r="D699" s="2"/>
      <c r="E699" s="25"/>
      <c r="F699" s="2"/>
      <c r="G699" s="38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5.75" customHeight="1" x14ac:dyDescent="0.25">
      <c r="A700" s="2"/>
      <c r="B700" s="10"/>
      <c r="C700" s="38"/>
      <c r="D700" s="2"/>
      <c r="E700" s="25"/>
      <c r="F700" s="2"/>
      <c r="G700" s="38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5.75" customHeight="1" x14ac:dyDescent="0.25">
      <c r="A701" s="2"/>
      <c r="B701" s="10"/>
      <c r="C701" s="38"/>
      <c r="D701" s="2"/>
      <c r="E701" s="25"/>
      <c r="F701" s="2"/>
      <c r="G701" s="38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5.75" customHeight="1" x14ac:dyDescent="0.25">
      <c r="A702" s="2"/>
      <c r="B702" s="10"/>
      <c r="C702" s="38"/>
      <c r="D702" s="2"/>
      <c r="E702" s="25"/>
      <c r="F702" s="2"/>
      <c r="G702" s="38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5.75" customHeight="1" x14ac:dyDescent="0.25">
      <c r="A703" s="2"/>
      <c r="B703" s="10"/>
      <c r="C703" s="38"/>
      <c r="D703" s="2"/>
      <c r="E703" s="25"/>
      <c r="F703" s="2"/>
      <c r="G703" s="38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5.75" customHeight="1" x14ac:dyDescent="0.25">
      <c r="A704" s="2"/>
      <c r="B704" s="10"/>
      <c r="C704" s="38"/>
      <c r="D704" s="2"/>
      <c r="E704" s="25"/>
      <c r="F704" s="2"/>
      <c r="G704" s="38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5.75" customHeight="1" x14ac:dyDescent="0.25">
      <c r="A705" s="2"/>
      <c r="B705" s="10"/>
      <c r="C705" s="38"/>
      <c r="D705" s="2"/>
      <c r="E705" s="25"/>
      <c r="F705" s="2"/>
      <c r="G705" s="38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5.75" customHeight="1" x14ac:dyDescent="0.25">
      <c r="A706" s="2"/>
      <c r="B706" s="10"/>
      <c r="C706" s="38"/>
      <c r="D706" s="2"/>
      <c r="E706" s="25"/>
      <c r="F706" s="2"/>
      <c r="G706" s="38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5.75" customHeight="1" x14ac:dyDescent="0.25">
      <c r="A707" s="2"/>
      <c r="B707" s="10"/>
      <c r="C707" s="38"/>
      <c r="D707" s="2"/>
      <c r="E707" s="25"/>
      <c r="F707" s="2"/>
      <c r="G707" s="38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5.75" customHeight="1" x14ac:dyDescent="0.25">
      <c r="A708" s="2"/>
      <c r="B708" s="10"/>
      <c r="C708" s="38"/>
      <c r="D708" s="2"/>
      <c r="E708" s="25"/>
      <c r="F708" s="2"/>
      <c r="G708" s="38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5.75" customHeight="1" x14ac:dyDescent="0.25">
      <c r="A709" s="2"/>
      <c r="B709" s="10"/>
      <c r="C709" s="38"/>
      <c r="D709" s="2"/>
      <c r="E709" s="25"/>
      <c r="F709" s="2"/>
      <c r="G709" s="38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5.75" customHeight="1" x14ac:dyDescent="0.25">
      <c r="A710" s="2"/>
      <c r="B710" s="10"/>
      <c r="C710" s="38"/>
      <c r="D710" s="2"/>
      <c r="E710" s="25"/>
      <c r="F710" s="2"/>
      <c r="G710" s="38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5.75" customHeight="1" x14ac:dyDescent="0.25">
      <c r="A711" s="2"/>
      <c r="B711" s="10"/>
      <c r="C711" s="38"/>
      <c r="D711" s="2"/>
      <c r="E711" s="25"/>
      <c r="F711" s="2"/>
      <c r="G711" s="38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5.75" customHeight="1" x14ac:dyDescent="0.25">
      <c r="A712" s="2"/>
      <c r="B712" s="10"/>
      <c r="C712" s="38"/>
      <c r="D712" s="2"/>
      <c r="E712" s="25"/>
      <c r="F712" s="2"/>
      <c r="G712" s="38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5.75" customHeight="1" x14ac:dyDescent="0.25">
      <c r="A713" s="2"/>
      <c r="B713" s="10"/>
      <c r="C713" s="38"/>
      <c r="D713" s="2"/>
      <c r="E713" s="25"/>
      <c r="F713" s="2"/>
      <c r="G713" s="38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5.75" customHeight="1" x14ac:dyDescent="0.25">
      <c r="A714" s="2"/>
      <c r="B714" s="10"/>
      <c r="C714" s="38"/>
      <c r="D714" s="2"/>
      <c r="E714" s="25"/>
      <c r="F714" s="2"/>
      <c r="G714" s="38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5.75" customHeight="1" x14ac:dyDescent="0.25">
      <c r="A715" s="2"/>
      <c r="B715" s="10"/>
      <c r="C715" s="38"/>
      <c r="D715" s="2"/>
      <c r="E715" s="25"/>
      <c r="F715" s="2"/>
      <c r="G715" s="38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5.75" customHeight="1" x14ac:dyDescent="0.25">
      <c r="A716" s="2"/>
      <c r="B716" s="10"/>
      <c r="C716" s="38"/>
      <c r="D716" s="2"/>
      <c r="E716" s="25"/>
      <c r="F716" s="2"/>
      <c r="G716" s="38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5.75" customHeight="1" x14ac:dyDescent="0.25">
      <c r="A717" s="2"/>
      <c r="B717" s="10"/>
      <c r="C717" s="38"/>
      <c r="D717" s="2"/>
      <c r="E717" s="25"/>
      <c r="F717" s="2"/>
      <c r="G717" s="38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5.75" customHeight="1" x14ac:dyDescent="0.25">
      <c r="A718" s="2"/>
      <c r="B718" s="10"/>
      <c r="C718" s="38"/>
      <c r="D718" s="2"/>
      <c r="E718" s="25"/>
      <c r="F718" s="2"/>
      <c r="G718" s="38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5.75" customHeight="1" x14ac:dyDescent="0.25">
      <c r="A719" s="2"/>
      <c r="B719" s="10"/>
      <c r="C719" s="38"/>
      <c r="D719" s="2"/>
      <c r="E719" s="25"/>
      <c r="F719" s="2"/>
      <c r="G719" s="38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5.75" customHeight="1" x14ac:dyDescent="0.25">
      <c r="A720" s="2"/>
      <c r="B720" s="10"/>
      <c r="C720" s="38"/>
      <c r="D720" s="2"/>
      <c r="E720" s="25"/>
      <c r="F720" s="2"/>
      <c r="G720" s="38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5.75" customHeight="1" x14ac:dyDescent="0.25">
      <c r="A721" s="2"/>
      <c r="B721" s="10"/>
      <c r="C721" s="38"/>
      <c r="D721" s="2"/>
      <c r="E721" s="25"/>
      <c r="F721" s="2"/>
      <c r="G721" s="38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5.75" customHeight="1" x14ac:dyDescent="0.25">
      <c r="A722" s="2"/>
      <c r="B722" s="10"/>
      <c r="C722" s="38"/>
      <c r="D722" s="2"/>
      <c r="E722" s="25"/>
      <c r="F722" s="2"/>
      <c r="G722" s="38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5.75" customHeight="1" x14ac:dyDescent="0.25">
      <c r="A723" s="2"/>
      <c r="B723" s="10"/>
      <c r="C723" s="38"/>
      <c r="D723" s="2"/>
      <c r="E723" s="25"/>
      <c r="F723" s="2"/>
      <c r="G723" s="38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5.75" customHeight="1" x14ac:dyDescent="0.25">
      <c r="A724" s="2"/>
      <c r="B724" s="10"/>
      <c r="C724" s="38"/>
      <c r="D724" s="2"/>
      <c r="E724" s="25"/>
      <c r="F724" s="2"/>
      <c r="G724" s="38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5.75" customHeight="1" x14ac:dyDescent="0.25">
      <c r="A725" s="2"/>
      <c r="B725" s="10"/>
      <c r="C725" s="38"/>
      <c r="D725" s="2"/>
      <c r="E725" s="25"/>
      <c r="F725" s="2"/>
      <c r="G725" s="38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5.75" customHeight="1" x14ac:dyDescent="0.25">
      <c r="A726" s="2"/>
      <c r="B726" s="10"/>
      <c r="C726" s="38"/>
      <c r="D726" s="2"/>
      <c r="E726" s="25"/>
      <c r="F726" s="2"/>
      <c r="G726" s="38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5.75" customHeight="1" x14ac:dyDescent="0.25">
      <c r="A727" s="2"/>
      <c r="B727" s="10"/>
      <c r="C727" s="38"/>
      <c r="D727" s="2"/>
      <c r="E727" s="25"/>
      <c r="F727" s="2"/>
      <c r="G727" s="38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5.75" customHeight="1" x14ac:dyDescent="0.25">
      <c r="A728" s="2"/>
      <c r="B728" s="10"/>
      <c r="C728" s="38"/>
      <c r="D728" s="2"/>
      <c r="E728" s="25"/>
      <c r="F728" s="2"/>
      <c r="G728" s="38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5.75" customHeight="1" x14ac:dyDescent="0.25">
      <c r="A729" s="2"/>
      <c r="B729" s="10"/>
      <c r="C729" s="38"/>
      <c r="D729" s="2"/>
      <c r="E729" s="25"/>
      <c r="F729" s="2"/>
      <c r="G729" s="38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5.75" customHeight="1" x14ac:dyDescent="0.25">
      <c r="A730" s="2"/>
      <c r="B730" s="10"/>
      <c r="C730" s="38"/>
      <c r="D730" s="2"/>
      <c r="E730" s="25"/>
      <c r="F730" s="2"/>
      <c r="G730" s="38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5.75" customHeight="1" x14ac:dyDescent="0.25">
      <c r="A731" s="2"/>
      <c r="B731" s="10"/>
      <c r="C731" s="38"/>
      <c r="D731" s="2"/>
      <c r="E731" s="25"/>
      <c r="F731" s="2"/>
      <c r="G731" s="38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5.75" customHeight="1" x14ac:dyDescent="0.25">
      <c r="A732" s="2"/>
      <c r="B732" s="10"/>
      <c r="C732" s="38"/>
      <c r="D732" s="2"/>
      <c r="E732" s="25"/>
      <c r="F732" s="2"/>
      <c r="G732" s="38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5.75" customHeight="1" x14ac:dyDescent="0.25">
      <c r="A733" s="2"/>
      <c r="B733" s="10"/>
      <c r="C733" s="38"/>
      <c r="D733" s="2"/>
      <c r="E733" s="25"/>
      <c r="F733" s="2"/>
      <c r="G733" s="38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5.75" customHeight="1" x14ac:dyDescent="0.25">
      <c r="A734" s="2"/>
      <c r="B734" s="10"/>
      <c r="C734" s="38"/>
      <c r="D734" s="2"/>
      <c r="E734" s="25"/>
      <c r="F734" s="2"/>
      <c r="G734" s="38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5.75" customHeight="1" x14ac:dyDescent="0.25">
      <c r="A735" s="2"/>
      <c r="B735" s="10"/>
      <c r="C735" s="38"/>
      <c r="D735" s="2"/>
      <c r="E735" s="25"/>
      <c r="F735" s="2"/>
      <c r="G735" s="38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5.75" customHeight="1" x14ac:dyDescent="0.25">
      <c r="A736" s="2"/>
      <c r="B736" s="10"/>
      <c r="C736" s="38"/>
      <c r="D736" s="2"/>
      <c r="E736" s="25"/>
      <c r="F736" s="2"/>
      <c r="G736" s="38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5.75" customHeight="1" x14ac:dyDescent="0.25">
      <c r="A737" s="2"/>
      <c r="B737" s="10"/>
      <c r="C737" s="38"/>
      <c r="D737" s="2"/>
      <c r="E737" s="25"/>
      <c r="F737" s="2"/>
      <c r="G737" s="38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5.75" customHeight="1" x14ac:dyDescent="0.25">
      <c r="A738" s="2"/>
      <c r="B738" s="10"/>
      <c r="C738" s="38"/>
      <c r="D738" s="2"/>
      <c r="E738" s="25"/>
      <c r="F738" s="2"/>
      <c r="G738" s="38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5.75" customHeight="1" x14ac:dyDescent="0.25">
      <c r="A739" s="2"/>
      <c r="B739" s="10"/>
      <c r="C739" s="38"/>
      <c r="D739" s="2"/>
      <c r="E739" s="25"/>
      <c r="F739" s="2"/>
      <c r="G739" s="38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5.75" customHeight="1" x14ac:dyDescent="0.25">
      <c r="A740" s="2"/>
      <c r="B740" s="10"/>
      <c r="C740" s="38"/>
      <c r="D740" s="2"/>
      <c r="E740" s="25"/>
      <c r="F740" s="2"/>
      <c r="G740" s="38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5.75" customHeight="1" x14ac:dyDescent="0.25">
      <c r="A741" s="2"/>
      <c r="B741" s="10"/>
      <c r="C741" s="38"/>
      <c r="D741" s="2"/>
      <c r="E741" s="25"/>
      <c r="F741" s="2"/>
      <c r="G741" s="38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5.75" customHeight="1" x14ac:dyDescent="0.25">
      <c r="A742" s="2"/>
      <c r="B742" s="10"/>
      <c r="C742" s="38"/>
      <c r="D742" s="2"/>
      <c r="E742" s="25"/>
      <c r="F742" s="2"/>
      <c r="G742" s="38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5.75" customHeight="1" x14ac:dyDescent="0.25">
      <c r="A743" s="2"/>
      <c r="B743" s="10"/>
      <c r="C743" s="38"/>
      <c r="D743" s="2"/>
      <c r="E743" s="25"/>
      <c r="F743" s="2"/>
      <c r="G743" s="38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5.75" customHeight="1" x14ac:dyDescent="0.25">
      <c r="A744" s="2"/>
      <c r="B744" s="10"/>
      <c r="C744" s="38"/>
      <c r="D744" s="2"/>
      <c r="E744" s="25"/>
      <c r="F744" s="2"/>
      <c r="G744" s="38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5.75" customHeight="1" x14ac:dyDescent="0.25">
      <c r="A745" s="2"/>
      <c r="B745" s="10"/>
      <c r="C745" s="38"/>
      <c r="D745" s="2"/>
      <c r="E745" s="25"/>
      <c r="F745" s="2"/>
      <c r="G745" s="38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5.75" customHeight="1" x14ac:dyDescent="0.25">
      <c r="A746" s="2"/>
      <c r="B746" s="10"/>
      <c r="C746" s="38"/>
      <c r="D746" s="2"/>
      <c r="E746" s="25"/>
      <c r="F746" s="2"/>
      <c r="G746" s="38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5.75" customHeight="1" x14ac:dyDescent="0.25">
      <c r="A747" s="2"/>
      <c r="B747" s="10"/>
      <c r="C747" s="38"/>
      <c r="D747" s="2"/>
      <c r="E747" s="25"/>
      <c r="F747" s="2"/>
      <c r="G747" s="38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5.75" customHeight="1" x14ac:dyDescent="0.25">
      <c r="A748" s="2"/>
      <c r="B748" s="10"/>
      <c r="C748" s="38"/>
      <c r="D748" s="2"/>
      <c r="E748" s="25"/>
      <c r="F748" s="2"/>
      <c r="G748" s="38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5.75" customHeight="1" x14ac:dyDescent="0.25">
      <c r="A749" s="2"/>
      <c r="B749" s="10"/>
      <c r="C749" s="38"/>
      <c r="D749" s="2"/>
      <c r="E749" s="25"/>
      <c r="F749" s="2"/>
      <c r="G749" s="38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5.75" customHeight="1" x14ac:dyDescent="0.25">
      <c r="A750" s="2"/>
      <c r="B750" s="10"/>
      <c r="C750" s="38"/>
      <c r="D750" s="2"/>
      <c r="E750" s="25"/>
      <c r="F750" s="2"/>
      <c r="G750" s="38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5.75" customHeight="1" x14ac:dyDescent="0.25">
      <c r="A751" s="2"/>
      <c r="B751" s="10"/>
      <c r="C751" s="38"/>
      <c r="D751" s="2"/>
      <c r="E751" s="25"/>
      <c r="F751" s="2"/>
      <c r="G751" s="38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5.75" customHeight="1" x14ac:dyDescent="0.25">
      <c r="A752" s="2"/>
      <c r="B752" s="10"/>
      <c r="C752" s="38"/>
      <c r="D752" s="2"/>
      <c r="E752" s="25"/>
      <c r="F752" s="2"/>
      <c r="G752" s="38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5.75" customHeight="1" x14ac:dyDescent="0.25">
      <c r="A753" s="2"/>
      <c r="B753" s="10"/>
      <c r="C753" s="38"/>
      <c r="D753" s="2"/>
      <c r="E753" s="25"/>
      <c r="F753" s="2"/>
      <c r="G753" s="38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5.75" customHeight="1" x14ac:dyDescent="0.25">
      <c r="A754" s="2"/>
      <c r="B754" s="10"/>
      <c r="C754" s="38"/>
      <c r="D754" s="2"/>
      <c r="E754" s="25"/>
      <c r="F754" s="2"/>
      <c r="G754" s="38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5.75" customHeight="1" x14ac:dyDescent="0.25">
      <c r="A755" s="2"/>
      <c r="B755" s="10"/>
      <c r="C755" s="38"/>
      <c r="D755" s="2"/>
      <c r="E755" s="25"/>
      <c r="F755" s="2"/>
      <c r="G755" s="38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5.75" customHeight="1" x14ac:dyDescent="0.25">
      <c r="A756" s="2"/>
      <c r="B756" s="10"/>
      <c r="C756" s="38"/>
      <c r="D756" s="2"/>
      <c r="E756" s="25"/>
      <c r="F756" s="2"/>
      <c r="G756" s="38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5.75" customHeight="1" x14ac:dyDescent="0.25">
      <c r="A757" s="2"/>
      <c r="B757" s="10"/>
      <c r="C757" s="38"/>
      <c r="D757" s="2"/>
      <c r="E757" s="25"/>
      <c r="F757" s="2"/>
      <c r="G757" s="38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5.75" customHeight="1" x14ac:dyDescent="0.25">
      <c r="A758" s="2"/>
      <c r="B758" s="10"/>
      <c r="C758" s="38"/>
      <c r="D758" s="2"/>
      <c r="E758" s="25"/>
      <c r="F758" s="2"/>
      <c r="G758" s="38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5.75" customHeight="1" x14ac:dyDescent="0.25">
      <c r="A759" s="2"/>
      <c r="B759" s="10"/>
      <c r="C759" s="38"/>
      <c r="D759" s="2"/>
      <c r="E759" s="25"/>
      <c r="F759" s="2"/>
      <c r="G759" s="38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5.75" customHeight="1" x14ac:dyDescent="0.25">
      <c r="A760" s="2"/>
      <c r="B760" s="10"/>
      <c r="C760" s="38"/>
      <c r="D760" s="2"/>
      <c r="E760" s="25"/>
      <c r="F760" s="2"/>
      <c r="G760" s="38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5.75" customHeight="1" x14ac:dyDescent="0.25">
      <c r="A761" s="2"/>
      <c r="B761" s="10"/>
      <c r="C761" s="38"/>
      <c r="D761" s="2"/>
      <c r="E761" s="25"/>
      <c r="F761" s="2"/>
      <c r="G761" s="38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5.75" customHeight="1" x14ac:dyDescent="0.25">
      <c r="A762" s="2"/>
      <c r="B762" s="10"/>
      <c r="C762" s="38"/>
      <c r="D762" s="2"/>
      <c r="E762" s="25"/>
      <c r="F762" s="2"/>
      <c r="G762" s="38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5.75" customHeight="1" x14ac:dyDescent="0.25">
      <c r="A763" s="2"/>
      <c r="B763" s="10"/>
      <c r="C763" s="38"/>
      <c r="D763" s="2"/>
      <c r="E763" s="25"/>
      <c r="F763" s="2"/>
      <c r="G763" s="38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5.75" customHeight="1" x14ac:dyDescent="0.25">
      <c r="A764" s="2"/>
      <c r="B764" s="10"/>
      <c r="C764" s="38"/>
      <c r="D764" s="2"/>
      <c r="E764" s="25"/>
      <c r="F764" s="2"/>
      <c r="G764" s="38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5.75" customHeight="1" x14ac:dyDescent="0.25">
      <c r="A765" s="2"/>
      <c r="B765" s="10"/>
      <c r="C765" s="38"/>
      <c r="D765" s="2"/>
      <c r="E765" s="25"/>
      <c r="F765" s="2"/>
      <c r="G765" s="38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5.75" customHeight="1" x14ac:dyDescent="0.25">
      <c r="A766" s="2"/>
      <c r="B766" s="10"/>
      <c r="C766" s="38"/>
      <c r="D766" s="2"/>
      <c r="E766" s="25"/>
      <c r="F766" s="2"/>
      <c r="G766" s="38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5.75" customHeight="1" x14ac:dyDescent="0.25">
      <c r="A767" s="2"/>
      <c r="B767" s="10"/>
      <c r="C767" s="38"/>
      <c r="D767" s="2"/>
      <c r="E767" s="25"/>
      <c r="F767" s="2"/>
      <c r="G767" s="38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5.75" customHeight="1" x14ac:dyDescent="0.25">
      <c r="A768" s="2"/>
      <c r="B768" s="10"/>
      <c r="C768" s="38"/>
      <c r="D768" s="2"/>
      <c r="E768" s="25"/>
      <c r="F768" s="2"/>
      <c r="G768" s="38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5.75" customHeight="1" x14ac:dyDescent="0.25">
      <c r="A769" s="2"/>
      <c r="B769" s="10"/>
      <c r="C769" s="38"/>
      <c r="D769" s="2"/>
      <c r="E769" s="25"/>
      <c r="F769" s="2"/>
      <c r="G769" s="38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5.75" customHeight="1" x14ac:dyDescent="0.25">
      <c r="A770" s="2"/>
      <c r="B770" s="10"/>
      <c r="C770" s="38"/>
      <c r="D770" s="2"/>
      <c r="E770" s="25"/>
      <c r="F770" s="2"/>
      <c r="G770" s="38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5.75" customHeight="1" x14ac:dyDescent="0.25">
      <c r="A771" s="2"/>
      <c r="B771" s="10"/>
      <c r="C771" s="38"/>
      <c r="D771" s="2"/>
      <c r="E771" s="25"/>
      <c r="F771" s="2"/>
      <c r="G771" s="38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5.75" customHeight="1" x14ac:dyDescent="0.25">
      <c r="A772" s="2"/>
      <c r="B772" s="10"/>
      <c r="C772" s="38"/>
      <c r="D772" s="2"/>
      <c r="E772" s="25"/>
      <c r="F772" s="2"/>
      <c r="G772" s="38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5.75" customHeight="1" x14ac:dyDescent="0.25">
      <c r="A773" s="2"/>
      <c r="B773" s="10"/>
      <c r="C773" s="38"/>
      <c r="D773" s="2"/>
      <c r="E773" s="25"/>
      <c r="F773" s="2"/>
      <c r="G773" s="38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5.75" customHeight="1" x14ac:dyDescent="0.25">
      <c r="A774" s="2"/>
      <c r="B774" s="10"/>
      <c r="C774" s="38"/>
      <c r="D774" s="2"/>
      <c r="E774" s="25"/>
      <c r="F774" s="2"/>
      <c r="G774" s="38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5.75" customHeight="1" x14ac:dyDescent="0.25">
      <c r="A775" s="2"/>
      <c r="B775" s="10"/>
      <c r="C775" s="38"/>
      <c r="D775" s="2"/>
      <c r="E775" s="25"/>
      <c r="F775" s="2"/>
      <c r="G775" s="38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5.75" customHeight="1" x14ac:dyDescent="0.25">
      <c r="A776" s="2"/>
      <c r="B776" s="10"/>
      <c r="C776" s="38"/>
      <c r="D776" s="2"/>
      <c r="E776" s="25"/>
      <c r="F776" s="2"/>
      <c r="G776" s="38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5.75" customHeight="1" x14ac:dyDescent="0.25">
      <c r="A777" s="2"/>
      <c r="B777" s="10"/>
      <c r="C777" s="38"/>
      <c r="D777" s="2"/>
      <c r="E777" s="25"/>
      <c r="F777" s="2"/>
      <c r="G777" s="38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5.75" customHeight="1" x14ac:dyDescent="0.25">
      <c r="A778" s="2"/>
      <c r="B778" s="10"/>
      <c r="C778" s="38"/>
      <c r="D778" s="2"/>
      <c r="E778" s="25"/>
      <c r="F778" s="2"/>
      <c r="G778" s="38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5.75" customHeight="1" x14ac:dyDescent="0.25">
      <c r="A779" s="2"/>
      <c r="B779" s="10"/>
      <c r="C779" s="38"/>
      <c r="D779" s="2"/>
      <c r="E779" s="25"/>
      <c r="F779" s="2"/>
      <c r="G779" s="38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5.75" customHeight="1" x14ac:dyDescent="0.25">
      <c r="A780" s="2"/>
      <c r="B780" s="10"/>
      <c r="C780" s="38"/>
      <c r="D780" s="2"/>
      <c r="E780" s="25"/>
      <c r="F780" s="2"/>
      <c r="G780" s="38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5.75" customHeight="1" x14ac:dyDescent="0.25">
      <c r="A781" s="2"/>
      <c r="B781" s="10"/>
      <c r="C781" s="38"/>
      <c r="D781" s="2"/>
      <c r="E781" s="25"/>
      <c r="F781" s="2"/>
      <c r="G781" s="38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5.75" customHeight="1" x14ac:dyDescent="0.25">
      <c r="A782" s="2"/>
      <c r="B782" s="10"/>
      <c r="C782" s="38"/>
      <c r="D782" s="2"/>
      <c r="E782" s="25"/>
      <c r="F782" s="2"/>
      <c r="G782" s="38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5.75" customHeight="1" x14ac:dyDescent="0.25">
      <c r="A783" s="2"/>
      <c r="B783" s="10"/>
      <c r="C783" s="38"/>
      <c r="D783" s="2"/>
      <c r="E783" s="25"/>
      <c r="F783" s="2"/>
      <c r="G783" s="38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5.75" customHeight="1" x14ac:dyDescent="0.25">
      <c r="A784" s="2"/>
      <c r="B784" s="10"/>
      <c r="C784" s="38"/>
      <c r="D784" s="2"/>
      <c r="E784" s="25"/>
      <c r="F784" s="2"/>
      <c r="G784" s="38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5.75" customHeight="1" x14ac:dyDescent="0.25">
      <c r="A785" s="2"/>
      <c r="B785" s="10"/>
      <c r="C785" s="38"/>
      <c r="D785" s="2"/>
      <c r="E785" s="25"/>
      <c r="F785" s="2"/>
      <c r="G785" s="38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5.75" customHeight="1" x14ac:dyDescent="0.25">
      <c r="A786" s="2"/>
      <c r="B786" s="10"/>
      <c r="C786" s="38"/>
      <c r="D786" s="2"/>
      <c r="E786" s="25"/>
      <c r="F786" s="2"/>
      <c r="G786" s="38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5.75" customHeight="1" x14ac:dyDescent="0.25">
      <c r="A787" s="2"/>
      <c r="B787" s="10"/>
      <c r="C787" s="38"/>
      <c r="D787" s="2"/>
      <c r="E787" s="25"/>
      <c r="F787" s="2"/>
      <c r="G787" s="38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5.75" customHeight="1" x14ac:dyDescent="0.25">
      <c r="A788" s="2"/>
      <c r="B788" s="10"/>
      <c r="C788" s="38"/>
      <c r="D788" s="2"/>
      <c r="E788" s="25"/>
      <c r="F788" s="2"/>
      <c r="G788" s="38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5.75" customHeight="1" x14ac:dyDescent="0.25">
      <c r="A789" s="2"/>
      <c r="B789" s="10"/>
      <c r="C789" s="38"/>
      <c r="D789" s="2"/>
      <c r="E789" s="25"/>
      <c r="F789" s="2"/>
      <c r="G789" s="38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5.75" customHeight="1" x14ac:dyDescent="0.25">
      <c r="A790" s="2"/>
      <c r="B790" s="10"/>
      <c r="C790" s="38"/>
      <c r="D790" s="2"/>
      <c r="E790" s="25"/>
      <c r="F790" s="2"/>
      <c r="G790" s="38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5.75" customHeight="1" x14ac:dyDescent="0.25">
      <c r="A791" s="2"/>
      <c r="B791" s="10"/>
      <c r="C791" s="38"/>
      <c r="D791" s="2"/>
      <c r="E791" s="25"/>
      <c r="F791" s="2"/>
      <c r="G791" s="38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5.75" customHeight="1" x14ac:dyDescent="0.25">
      <c r="A792" s="2"/>
      <c r="B792" s="10"/>
      <c r="C792" s="38"/>
      <c r="D792" s="2"/>
      <c r="E792" s="25"/>
      <c r="F792" s="2"/>
      <c r="G792" s="38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5.75" customHeight="1" x14ac:dyDescent="0.25">
      <c r="A793" s="2"/>
      <c r="B793" s="10"/>
      <c r="C793" s="38"/>
      <c r="D793" s="2"/>
      <c r="E793" s="25"/>
      <c r="F793" s="2"/>
      <c r="G793" s="38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5.75" customHeight="1" x14ac:dyDescent="0.25">
      <c r="A794" s="2"/>
      <c r="B794" s="10"/>
      <c r="C794" s="38"/>
      <c r="D794" s="2"/>
      <c r="E794" s="25"/>
      <c r="F794" s="2"/>
      <c r="G794" s="38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5.75" customHeight="1" x14ac:dyDescent="0.25">
      <c r="A795" s="2"/>
      <c r="B795" s="10"/>
      <c r="C795" s="38"/>
      <c r="D795" s="2"/>
      <c r="E795" s="25"/>
      <c r="F795" s="2"/>
      <c r="G795" s="38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5.75" customHeight="1" x14ac:dyDescent="0.25">
      <c r="A796" s="2"/>
      <c r="B796" s="10"/>
      <c r="C796" s="38"/>
      <c r="D796" s="2"/>
      <c r="E796" s="25"/>
      <c r="F796" s="2"/>
      <c r="G796" s="38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5.75" customHeight="1" x14ac:dyDescent="0.25">
      <c r="A797" s="2"/>
      <c r="B797" s="10"/>
      <c r="C797" s="38"/>
      <c r="D797" s="2"/>
      <c r="E797" s="25"/>
      <c r="F797" s="2"/>
      <c r="G797" s="38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5.75" customHeight="1" x14ac:dyDescent="0.25">
      <c r="A798" s="2"/>
      <c r="B798" s="10"/>
      <c r="C798" s="38"/>
      <c r="D798" s="2"/>
      <c r="E798" s="25"/>
      <c r="F798" s="2"/>
      <c r="G798" s="38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5.75" customHeight="1" x14ac:dyDescent="0.25">
      <c r="A799" s="2"/>
      <c r="B799" s="10"/>
      <c r="C799" s="38"/>
      <c r="D799" s="2"/>
      <c r="E799" s="25"/>
      <c r="F799" s="2"/>
      <c r="G799" s="38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5.75" customHeight="1" x14ac:dyDescent="0.25">
      <c r="A800" s="2"/>
      <c r="B800" s="10"/>
      <c r="C800" s="38"/>
      <c r="D800" s="2"/>
      <c r="E800" s="25"/>
      <c r="F800" s="2"/>
      <c r="G800" s="38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5.75" customHeight="1" x14ac:dyDescent="0.25">
      <c r="A801" s="2"/>
      <c r="B801" s="10"/>
      <c r="C801" s="38"/>
      <c r="D801" s="2"/>
      <c r="E801" s="25"/>
      <c r="F801" s="2"/>
      <c r="G801" s="38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5.75" customHeight="1" x14ac:dyDescent="0.25">
      <c r="A802" s="2"/>
      <c r="B802" s="10"/>
      <c r="C802" s="38"/>
      <c r="D802" s="2"/>
      <c r="E802" s="25"/>
      <c r="F802" s="2"/>
      <c r="G802" s="38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5.75" customHeight="1" x14ac:dyDescent="0.25">
      <c r="A803" s="2"/>
      <c r="B803" s="10"/>
      <c r="C803" s="38"/>
      <c r="D803" s="2"/>
      <c r="E803" s="25"/>
      <c r="F803" s="2"/>
      <c r="G803" s="38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5.75" customHeight="1" x14ac:dyDescent="0.25">
      <c r="A804" s="2"/>
      <c r="B804" s="10"/>
      <c r="C804" s="38"/>
      <c r="D804" s="2"/>
      <c r="E804" s="25"/>
      <c r="F804" s="2"/>
      <c r="G804" s="38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5.75" customHeight="1" x14ac:dyDescent="0.25">
      <c r="A805" s="2"/>
      <c r="B805" s="10"/>
      <c r="C805" s="38"/>
      <c r="D805" s="2"/>
      <c r="E805" s="25"/>
      <c r="F805" s="2"/>
      <c r="G805" s="38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5.75" customHeight="1" x14ac:dyDescent="0.25">
      <c r="A806" s="2"/>
      <c r="B806" s="10"/>
      <c r="C806" s="38"/>
      <c r="D806" s="2"/>
      <c r="E806" s="25"/>
      <c r="F806" s="2"/>
      <c r="G806" s="38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5.75" customHeight="1" x14ac:dyDescent="0.25">
      <c r="A807" s="2"/>
      <c r="B807" s="10"/>
      <c r="C807" s="38"/>
      <c r="D807" s="2"/>
      <c r="E807" s="25"/>
      <c r="F807" s="2"/>
      <c r="G807" s="38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5.75" customHeight="1" x14ac:dyDescent="0.25">
      <c r="A808" s="2"/>
      <c r="B808" s="10"/>
      <c r="C808" s="38"/>
      <c r="D808" s="2"/>
      <c r="E808" s="25"/>
      <c r="F808" s="2"/>
      <c r="G808" s="38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5.75" customHeight="1" x14ac:dyDescent="0.25">
      <c r="A809" s="2"/>
      <c r="B809" s="10"/>
      <c r="C809" s="38"/>
      <c r="D809" s="2"/>
      <c r="E809" s="25"/>
      <c r="F809" s="2"/>
      <c r="G809" s="38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5.75" customHeight="1" x14ac:dyDescent="0.25">
      <c r="A810" s="2"/>
      <c r="B810" s="10"/>
      <c r="C810" s="38"/>
      <c r="D810" s="2"/>
      <c r="E810" s="25"/>
      <c r="F810" s="2"/>
      <c r="G810" s="38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5.75" customHeight="1" x14ac:dyDescent="0.25">
      <c r="A811" s="2"/>
      <c r="B811" s="10"/>
      <c r="C811" s="38"/>
      <c r="D811" s="2"/>
      <c r="E811" s="25"/>
      <c r="F811" s="2"/>
      <c r="G811" s="38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5.75" customHeight="1" x14ac:dyDescent="0.25">
      <c r="A812" s="2"/>
      <c r="B812" s="10"/>
      <c r="C812" s="38"/>
      <c r="D812" s="2"/>
      <c r="E812" s="25"/>
      <c r="F812" s="2"/>
      <c r="G812" s="38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5.75" customHeight="1" x14ac:dyDescent="0.25">
      <c r="A813" s="2"/>
      <c r="B813" s="10"/>
      <c r="C813" s="38"/>
      <c r="D813" s="2"/>
      <c r="E813" s="25"/>
      <c r="F813" s="2"/>
      <c r="G813" s="38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5.75" customHeight="1" x14ac:dyDescent="0.25">
      <c r="A814" s="2"/>
      <c r="B814" s="10"/>
      <c r="C814" s="38"/>
      <c r="D814" s="2"/>
      <c r="E814" s="25"/>
      <c r="F814" s="2"/>
      <c r="G814" s="38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5.75" customHeight="1" x14ac:dyDescent="0.25">
      <c r="A815" s="2"/>
      <c r="B815" s="10"/>
      <c r="C815" s="38"/>
      <c r="D815" s="2"/>
      <c r="E815" s="25"/>
      <c r="F815" s="2"/>
      <c r="G815" s="38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5.75" customHeight="1" x14ac:dyDescent="0.25">
      <c r="A816" s="2"/>
      <c r="B816" s="10"/>
      <c r="C816" s="38"/>
      <c r="D816" s="2"/>
      <c r="E816" s="25"/>
      <c r="F816" s="2"/>
      <c r="G816" s="38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5.75" customHeight="1" x14ac:dyDescent="0.25">
      <c r="A817" s="2"/>
      <c r="B817" s="10"/>
      <c r="C817" s="38"/>
      <c r="D817" s="2"/>
      <c r="E817" s="25"/>
      <c r="F817" s="2"/>
      <c r="G817" s="38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5.75" customHeight="1" x14ac:dyDescent="0.25">
      <c r="A818" s="2"/>
      <c r="B818" s="10"/>
      <c r="C818" s="38"/>
      <c r="D818" s="2"/>
      <c r="E818" s="25"/>
      <c r="F818" s="2"/>
      <c r="G818" s="38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5.75" customHeight="1" x14ac:dyDescent="0.25">
      <c r="A819" s="2"/>
      <c r="B819" s="10"/>
      <c r="C819" s="38"/>
      <c r="D819" s="2"/>
      <c r="E819" s="25"/>
      <c r="F819" s="2"/>
      <c r="G819" s="38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5.75" customHeight="1" x14ac:dyDescent="0.25">
      <c r="A820" s="2"/>
      <c r="B820" s="10"/>
      <c r="C820" s="38"/>
      <c r="D820" s="2"/>
      <c r="E820" s="25"/>
      <c r="F820" s="2"/>
      <c r="G820" s="38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5.75" customHeight="1" x14ac:dyDescent="0.25">
      <c r="A821" s="2"/>
      <c r="B821" s="10"/>
      <c r="C821" s="38"/>
      <c r="D821" s="2"/>
      <c r="E821" s="25"/>
      <c r="F821" s="2"/>
      <c r="G821" s="38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5.75" customHeight="1" x14ac:dyDescent="0.25">
      <c r="A822" s="2"/>
      <c r="B822" s="10"/>
      <c r="C822" s="38"/>
      <c r="D822" s="2"/>
      <c r="E822" s="25"/>
      <c r="F822" s="2"/>
      <c r="G822" s="38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5.75" customHeight="1" x14ac:dyDescent="0.25">
      <c r="A823" s="2"/>
      <c r="B823" s="10"/>
      <c r="C823" s="38"/>
      <c r="D823" s="2"/>
      <c r="E823" s="25"/>
      <c r="F823" s="2"/>
      <c r="G823" s="38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5.75" customHeight="1" x14ac:dyDescent="0.25">
      <c r="A824" s="2"/>
      <c r="B824" s="10"/>
      <c r="C824" s="38"/>
      <c r="D824" s="2"/>
      <c r="E824" s="25"/>
      <c r="F824" s="2"/>
      <c r="G824" s="38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5.75" customHeight="1" x14ac:dyDescent="0.25">
      <c r="A825" s="2"/>
      <c r="B825" s="10"/>
      <c r="C825" s="38"/>
      <c r="D825" s="2"/>
      <c r="E825" s="25"/>
      <c r="F825" s="2"/>
      <c r="G825" s="38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5.75" customHeight="1" x14ac:dyDescent="0.25">
      <c r="A826" s="2"/>
      <c r="B826" s="10"/>
      <c r="C826" s="38"/>
      <c r="D826" s="2"/>
      <c r="E826" s="25"/>
      <c r="F826" s="2"/>
      <c r="G826" s="38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5.75" customHeight="1" x14ac:dyDescent="0.25">
      <c r="A827" s="2"/>
      <c r="B827" s="10"/>
      <c r="C827" s="38"/>
      <c r="D827" s="2"/>
      <c r="E827" s="25"/>
      <c r="F827" s="2"/>
      <c r="G827" s="38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5.75" customHeight="1" x14ac:dyDescent="0.25">
      <c r="A828" s="2"/>
      <c r="B828" s="10"/>
      <c r="C828" s="38"/>
      <c r="D828" s="2"/>
      <c r="E828" s="25"/>
      <c r="F828" s="2"/>
      <c r="G828" s="38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5.75" customHeight="1" x14ac:dyDescent="0.25">
      <c r="A829" s="2"/>
      <c r="B829" s="10"/>
      <c r="C829" s="38"/>
      <c r="D829" s="2"/>
      <c r="E829" s="25"/>
      <c r="F829" s="2"/>
      <c r="G829" s="38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5.75" customHeight="1" x14ac:dyDescent="0.25">
      <c r="A830" s="2"/>
      <c r="B830" s="10"/>
      <c r="C830" s="38"/>
      <c r="D830" s="2"/>
      <c r="E830" s="25"/>
      <c r="F830" s="2"/>
      <c r="G830" s="38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5.75" customHeight="1" x14ac:dyDescent="0.25">
      <c r="A831" s="2"/>
      <c r="B831" s="10"/>
      <c r="C831" s="38"/>
      <c r="D831" s="2"/>
      <c r="E831" s="25"/>
      <c r="F831" s="2"/>
      <c r="G831" s="38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5.75" customHeight="1" x14ac:dyDescent="0.25">
      <c r="A832" s="2"/>
      <c r="B832" s="10"/>
      <c r="C832" s="38"/>
      <c r="D832" s="2"/>
      <c r="E832" s="25"/>
      <c r="F832" s="2"/>
      <c r="G832" s="38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5.75" customHeight="1" x14ac:dyDescent="0.25">
      <c r="A833" s="2"/>
      <c r="B833" s="10"/>
      <c r="C833" s="38"/>
      <c r="D833" s="2"/>
      <c r="E833" s="25"/>
      <c r="F833" s="2"/>
      <c r="G833" s="38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5.75" customHeight="1" x14ac:dyDescent="0.25">
      <c r="A834" s="2"/>
      <c r="B834" s="10"/>
      <c r="C834" s="38"/>
      <c r="D834" s="2"/>
      <c r="E834" s="25"/>
      <c r="F834" s="2"/>
      <c r="G834" s="38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5.75" customHeight="1" x14ac:dyDescent="0.25">
      <c r="A835" s="2"/>
      <c r="B835" s="10"/>
      <c r="C835" s="38"/>
      <c r="D835" s="2"/>
      <c r="E835" s="25"/>
      <c r="F835" s="2"/>
      <c r="G835" s="38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5.75" customHeight="1" x14ac:dyDescent="0.25">
      <c r="A836" s="2"/>
      <c r="B836" s="10"/>
      <c r="C836" s="38"/>
      <c r="D836" s="2"/>
      <c r="E836" s="25"/>
      <c r="F836" s="2"/>
      <c r="G836" s="38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5.75" customHeight="1" x14ac:dyDescent="0.25">
      <c r="A837" s="2"/>
      <c r="B837" s="10"/>
      <c r="C837" s="38"/>
      <c r="D837" s="2"/>
      <c r="E837" s="25"/>
      <c r="F837" s="2"/>
      <c r="G837" s="38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5.75" customHeight="1" x14ac:dyDescent="0.25">
      <c r="A838" s="2"/>
      <c r="B838" s="10"/>
      <c r="C838" s="38"/>
      <c r="D838" s="2"/>
      <c r="E838" s="25"/>
      <c r="F838" s="2"/>
      <c r="G838" s="38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5.75" customHeight="1" x14ac:dyDescent="0.25">
      <c r="A839" s="2"/>
      <c r="B839" s="10"/>
      <c r="C839" s="38"/>
      <c r="D839" s="2"/>
      <c r="E839" s="25"/>
      <c r="F839" s="2"/>
      <c r="G839" s="38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5.75" customHeight="1" x14ac:dyDescent="0.25">
      <c r="A840" s="2"/>
      <c r="B840" s="10"/>
      <c r="C840" s="38"/>
      <c r="D840" s="2"/>
      <c r="E840" s="25"/>
      <c r="F840" s="2"/>
      <c r="G840" s="38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5.75" customHeight="1" x14ac:dyDescent="0.25">
      <c r="A841" s="2"/>
      <c r="B841" s="10"/>
      <c r="C841" s="38"/>
      <c r="D841" s="2"/>
      <c r="E841" s="25"/>
      <c r="F841" s="2"/>
      <c r="G841" s="38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5.75" customHeight="1" x14ac:dyDescent="0.25">
      <c r="A842" s="2"/>
      <c r="B842" s="10"/>
      <c r="C842" s="38"/>
      <c r="D842" s="2"/>
      <c r="E842" s="25"/>
      <c r="F842" s="2"/>
      <c r="G842" s="38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5.75" customHeight="1" x14ac:dyDescent="0.25">
      <c r="A843" s="2"/>
      <c r="B843" s="10"/>
      <c r="C843" s="38"/>
      <c r="D843" s="2"/>
      <c r="E843" s="25"/>
      <c r="F843" s="2"/>
      <c r="G843" s="38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5.75" customHeight="1" x14ac:dyDescent="0.25">
      <c r="A844" s="2"/>
      <c r="B844" s="10"/>
      <c r="C844" s="38"/>
      <c r="D844" s="2"/>
      <c r="E844" s="25"/>
      <c r="F844" s="2"/>
      <c r="G844" s="38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5.75" customHeight="1" x14ac:dyDescent="0.25">
      <c r="A845" s="2"/>
      <c r="B845" s="10"/>
      <c r="C845" s="38"/>
      <c r="D845" s="2"/>
      <c r="E845" s="25"/>
      <c r="F845" s="2"/>
      <c r="G845" s="38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5.75" customHeight="1" x14ac:dyDescent="0.25">
      <c r="A846" s="2"/>
      <c r="B846" s="10"/>
      <c r="C846" s="38"/>
      <c r="D846" s="2"/>
      <c r="E846" s="25"/>
      <c r="F846" s="2"/>
      <c r="G846" s="38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5.75" customHeight="1" x14ac:dyDescent="0.25">
      <c r="A847" s="2"/>
      <c r="B847" s="10"/>
      <c r="C847" s="38"/>
      <c r="D847" s="2"/>
      <c r="E847" s="25"/>
      <c r="F847" s="2"/>
      <c r="G847" s="38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5.75" customHeight="1" x14ac:dyDescent="0.25">
      <c r="A848" s="2"/>
      <c r="B848" s="10"/>
      <c r="C848" s="38"/>
      <c r="D848" s="2"/>
      <c r="E848" s="25"/>
      <c r="F848" s="2"/>
      <c r="G848" s="38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5.75" customHeight="1" x14ac:dyDescent="0.25">
      <c r="A849" s="2"/>
      <c r="B849" s="10"/>
      <c r="C849" s="38"/>
      <c r="D849" s="2"/>
      <c r="E849" s="25"/>
      <c r="F849" s="2"/>
      <c r="G849" s="38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5.75" customHeight="1" x14ac:dyDescent="0.25">
      <c r="A850" s="2"/>
      <c r="B850" s="10"/>
      <c r="C850" s="38"/>
      <c r="D850" s="2"/>
      <c r="E850" s="25"/>
      <c r="F850" s="2"/>
      <c r="G850" s="38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5.75" customHeight="1" x14ac:dyDescent="0.25">
      <c r="A851" s="2"/>
      <c r="B851" s="10"/>
      <c r="C851" s="38"/>
      <c r="D851" s="2"/>
      <c r="E851" s="25"/>
      <c r="F851" s="2"/>
      <c r="G851" s="38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5.75" customHeight="1" x14ac:dyDescent="0.25">
      <c r="A852" s="2"/>
      <c r="B852" s="10"/>
      <c r="C852" s="38"/>
      <c r="D852" s="2"/>
      <c r="E852" s="25"/>
      <c r="F852" s="2"/>
      <c r="G852" s="38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5.75" customHeight="1" x14ac:dyDescent="0.25">
      <c r="A853" s="2"/>
      <c r="B853" s="10"/>
      <c r="C853" s="38"/>
      <c r="D853" s="2"/>
      <c r="E853" s="25"/>
      <c r="F853" s="2"/>
      <c r="G853" s="38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5.75" customHeight="1" x14ac:dyDescent="0.25">
      <c r="A854" s="2"/>
      <c r="B854" s="10"/>
      <c r="C854" s="38"/>
      <c r="D854" s="2"/>
      <c r="E854" s="25"/>
      <c r="F854" s="2"/>
      <c r="G854" s="38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5.75" customHeight="1" x14ac:dyDescent="0.25">
      <c r="A855" s="2"/>
      <c r="B855" s="10"/>
      <c r="C855" s="38"/>
      <c r="D855" s="2"/>
      <c r="E855" s="25"/>
      <c r="F855" s="2"/>
      <c r="G855" s="38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5.75" customHeight="1" x14ac:dyDescent="0.25">
      <c r="A856" s="2"/>
      <c r="B856" s="10"/>
      <c r="C856" s="38"/>
      <c r="D856" s="2"/>
      <c r="E856" s="25"/>
      <c r="F856" s="2"/>
      <c r="G856" s="38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5.75" customHeight="1" x14ac:dyDescent="0.25">
      <c r="A857" s="2"/>
      <c r="B857" s="10"/>
      <c r="C857" s="38"/>
      <c r="D857" s="2"/>
      <c r="E857" s="25"/>
      <c r="F857" s="2"/>
      <c r="G857" s="38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5.75" customHeight="1" x14ac:dyDescent="0.25">
      <c r="A858" s="2"/>
      <c r="B858" s="10"/>
      <c r="C858" s="38"/>
      <c r="D858" s="2"/>
      <c r="E858" s="25"/>
      <c r="F858" s="2"/>
      <c r="G858" s="38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5.75" customHeight="1" x14ac:dyDescent="0.25">
      <c r="A859" s="2"/>
      <c r="B859" s="10"/>
      <c r="C859" s="38"/>
      <c r="D859" s="2"/>
      <c r="E859" s="25"/>
      <c r="F859" s="2"/>
      <c r="G859" s="38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5.75" customHeight="1" x14ac:dyDescent="0.25">
      <c r="A860" s="2"/>
      <c r="B860" s="10"/>
      <c r="C860" s="38"/>
      <c r="D860" s="2"/>
      <c r="E860" s="25"/>
      <c r="F860" s="2"/>
      <c r="G860" s="38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5.75" customHeight="1" x14ac:dyDescent="0.25">
      <c r="A861" s="2"/>
      <c r="B861" s="10"/>
      <c r="C861" s="38"/>
      <c r="D861" s="2"/>
      <c r="E861" s="25"/>
      <c r="F861" s="2"/>
      <c r="G861" s="38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5.75" customHeight="1" x14ac:dyDescent="0.25">
      <c r="A862" s="2"/>
      <c r="B862" s="10"/>
      <c r="C862" s="38"/>
      <c r="D862" s="2"/>
      <c r="E862" s="25"/>
      <c r="F862" s="2"/>
      <c r="G862" s="38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5.75" customHeight="1" x14ac:dyDescent="0.25">
      <c r="A863" s="2"/>
      <c r="B863" s="10"/>
      <c r="C863" s="38"/>
      <c r="D863" s="2"/>
      <c r="E863" s="25"/>
      <c r="F863" s="2"/>
      <c r="G863" s="38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5.75" customHeight="1" x14ac:dyDescent="0.25">
      <c r="A864" s="2"/>
      <c r="B864" s="10"/>
      <c r="C864" s="38"/>
      <c r="D864" s="2"/>
      <c r="E864" s="25"/>
      <c r="F864" s="2"/>
      <c r="G864" s="38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5.75" customHeight="1" x14ac:dyDescent="0.25">
      <c r="A865" s="2"/>
      <c r="B865" s="10"/>
      <c r="C865" s="38"/>
      <c r="D865" s="2"/>
      <c r="E865" s="25"/>
      <c r="F865" s="2"/>
      <c r="G865" s="38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5.75" customHeight="1" x14ac:dyDescent="0.25">
      <c r="A866" s="2"/>
      <c r="B866" s="10"/>
      <c r="C866" s="38"/>
      <c r="D866" s="2"/>
      <c r="E866" s="25"/>
      <c r="F866" s="2"/>
      <c r="G866" s="38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5.75" customHeight="1" x14ac:dyDescent="0.25">
      <c r="A867" s="2"/>
      <c r="B867" s="10"/>
      <c r="C867" s="38"/>
      <c r="D867" s="2"/>
      <c r="E867" s="25"/>
      <c r="F867" s="2"/>
      <c r="G867" s="38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5.75" customHeight="1" x14ac:dyDescent="0.25">
      <c r="A868" s="2"/>
      <c r="B868" s="10"/>
      <c r="C868" s="38"/>
      <c r="D868" s="2"/>
      <c r="E868" s="25"/>
      <c r="F868" s="2"/>
      <c r="G868" s="38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5.75" customHeight="1" x14ac:dyDescent="0.25">
      <c r="A869" s="2"/>
      <c r="B869" s="10"/>
      <c r="C869" s="38"/>
      <c r="D869" s="2"/>
      <c r="E869" s="25"/>
      <c r="F869" s="2"/>
      <c r="G869" s="38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5.75" customHeight="1" x14ac:dyDescent="0.25">
      <c r="A870" s="2"/>
      <c r="B870" s="10"/>
      <c r="C870" s="38"/>
      <c r="D870" s="2"/>
      <c r="E870" s="25"/>
      <c r="F870" s="2"/>
      <c r="G870" s="38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5.75" customHeight="1" x14ac:dyDescent="0.25">
      <c r="A871" s="2"/>
      <c r="B871" s="10"/>
      <c r="C871" s="38"/>
      <c r="D871" s="2"/>
      <c r="E871" s="25"/>
      <c r="F871" s="2"/>
      <c r="G871" s="38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5.75" customHeight="1" x14ac:dyDescent="0.25">
      <c r="A872" s="2"/>
      <c r="B872" s="10"/>
      <c r="C872" s="38"/>
      <c r="D872" s="2"/>
      <c r="E872" s="25"/>
      <c r="F872" s="2"/>
      <c r="G872" s="38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5.75" customHeight="1" x14ac:dyDescent="0.25">
      <c r="A873" s="2"/>
      <c r="B873" s="10"/>
      <c r="C873" s="38"/>
      <c r="D873" s="2"/>
      <c r="E873" s="25"/>
      <c r="F873" s="2"/>
      <c r="G873" s="38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5.75" customHeight="1" x14ac:dyDescent="0.25">
      <c r="A874" s="2"/>
      <c r="B874" s="10"/>
      <c r="C874" s="38"/>
      <c r="D874" s="2"/>
      <c r="E874" s="25"/>
      <c r="F874" s="2"/>
      <c r="G874" s="38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5.75" customHeight="1" x14ac:dyDescent="0.25">
      <c r="A875" s="2"/>
      <c r="B875" s="10"/>
      <c r="C875" s="38"/>
      <c r="D875" s="2"/>
      <c r="E875" s="25"/>
      <c r="F875" s="2"/>
      <c r="G875" s="38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5.75" customHeight="1" x14ac:dyDescent="0.25">
      <c r="A876" s="2"/>
      <c r="B876" s="10"/>
      <c r="C876" s="38"/>
      <c r="D876" s="2"/>
      <c r="E876" s="25"/>
      <c r="F876" s="2"/>
      <c r="G876" s="38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5.75" customHeight="1" x14ac:dyDescent="0.25">
      <c r="A877" s="2"/>
      <c r="B877" s="10"/>
      <c r="C877" s="38"/>
      <c r="D877" s="2"/>
      <c r="E877" s="25"/>
      <c r="F877" s="2"/>
      <c r="G877" s="38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5.75" customHeight="1" x14ac:dyDescent="0.25">
      <c r="A878" s="2"/>
      <c r="B878" s="10"/>
      <c r="C878" s="38"/>
      <c r="D878" s="2"/>
      <c r="E878" s="25"/>
      <c r="F878" s="2"/>
      <c r="G878" s="38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5.75" customHeight="1" x14ac:dyDescent="0.25">
      <c r="A879" s="2"/>
      <c r="B879" s="10"/>
      <c r="C879" s="38"/>
      <c r="D879" s="2"/>
      <c r="E879" s="25"/>
      <c r="F879" s="2"/>
      <c r="G879" s="38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5.75" customHeight="1" x14ac:dyDescent="0.25">
      <c r="A880" s="2"/>
      <c r="B880" s="10"/>
      <c r="C880" s="38"/>
      <c r="D880" s="2"/>
      <c r="E880" s="25"/>
      <c r="F880" s="2"/>
      <c r="G880" s="38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5.75" customHeight="1" x14ac:dyDescent="0.25">
      <c r="A881" s="2"/>
      <c r="B881" s="10"/>
      <c r="C881" s="38"/>
      <c r="D881" s="2"/>
      <c r="E881" s="25"/>
      <c r="F881" s="2"/>
      <c r="G881" s="38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5.75" customHeight="1" x14ac:dyDescent="0.25">
      <c r="A882" s="2"/>
      <c r="B882" s="10"/>
      <c r="C882" s="38"/>
      <c r="D882" s="2"/>
      <c r="E882" s="25"/>
      <c r="F882" s="2"/>
      <c r="G882" s="38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5.75" customHeight="1" x14ac:dyDescent="0.25">
      <c r="A883" s="2"/>
      <c r="B883" s="10"/>
      <c r="C883" s="38"/>
      <c r="D883" s="2"/>
      <c r="E883" s="25"/>
      <c r="F883" s="2"/>
      <c r="G883" s="38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5.75" customHeight="1" x14ac:dyDescent="0.25">
      <c r="A884" s="2"/>
      <c r="B884" s="10"/>
      <c r="C884" s="38"/>
      <c r="D884" s="2"/>
      <c r="E884" s="25"/>
      <c r="F884" s="2"/>
      <c r="G884" s="38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5.75" customHeight="1" x14ac:dyDescent="0.25">
      <c r="A885" s="2"/>
      <c r="B885" s="10"/>
      <c r="C885" s="38"/>
      <c r="D885" s="2"/>
      <c r="E885" s="25"/>
      <c r="F885" s="2"/>
      <c r="G885" s="38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5.75" customHeight="1" x14ac:dyDescent="0.25">
      <c r="A886" s="2"/>
      <c r="B886" s="10"/>
      <c r="C886" s="38"/>
      <c r="D886" s="2"/>
      <c r="E886" s="25"/>
      <c r="F886" s="2"/>
      <c r="G886" s="38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5.75" customHeight="1" x14ac:dyDescent="0.25">
      <c r="A887" s="2"/>
      <c r="B887" s="10"/>
      <c r="C887" s="38"/>
      <c r="D887" s="2"/>
      <c r="E887" s="25"/>
      <c r="F887" s="2"/>
      <c r="G887" s="38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5.75" customHeight="1" x14ac:dyDescent="0.25">
      <c r="A888" s="2"/>
      <c r="B888" s="10"/>
      <c r="C888" s="38"/>
      <c r="D888" s="2"/>
      <c r="E888" s="25"/>
      <c r="F888" s="2"/>
      <c r="G888" s="38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5.75" customHeight="1" x14ac:dyDescent="0.25">
      <c r="A889" s="2"/>
      <c r="B889" s="10"/>
      <c r="C889" s="38"/>
      <c r="D889" s="2"/>
      <c r="E889" s="25"/>
      <c r="F889" s="2"/>
      <c r="G889" s="38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5.75" customHeight="1" x14ac:dyDescent="0.25">
      <c r="A890" s="2"/>
      <c r="B890" s="10"/>
      <c r="C890" s="38"/>
      <c r="D890" s="2"/>
      <c r="E890" s="25"/>
      <c r="F890" s="2"/>
      <c r="G890" s="38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5.75" customHeight="1" x14ac:dyDescent="0.25">
      <c r="A891" s="2"/>
      <c r="B891" s="10"/>
      <c r="C891" s="38"/>
      <c r="D891" s="2"/>
      <c r="E891" s="25"/>
      <c r="F891" s="2"/>
      <c r="G891" s="38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5.75" customHeight="1" x14ac:dyDescent="0.25">
      <c r="A892" s="2"/>
      <c r="B892" s="10"/>
      <c r="C892" s="38"/>
      <c r="D892" s="2"/>
      <c r="E892" s="25"/>
      <c r="F892" s="2"/>
      <c r="G892" s="38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5.75" customHeight="1" x14ac:dyDescent="0.25">
      <c r="A893" s="2"/>
      <c r="B893" s="10"/>
      <c r="C893" s="38"/>
      <c r="D893" s="2"/>
      <c r="E893" s="25"/>
      <c r="F893" s="2"/>
      <c r="G893" s="38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5.75" customHeight="1" x14ac:dyDescent="0.25">
      <c r="A894" s="2"/>
      <c r="B894" s="10"/>
      <c r="C894" s="38"/>
      <c r="D894" s="2"/>
      <c r="E894" s="25"/>
      <c r="F894" s="2"/>
      <c r="G894" s="38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5.75" customHeight="1" x14ac:dyDescent="0.25">
      <c r="A895" s="2"/>
      <c r="B895" s="10"/>
      <c r="C895" s="38"/>
      <c r="D895" s="2"/>
      <c r="E895" s="25"/>
      <c r="F895" s="2"/>
      <c r="G895" s="38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5.75" customHeight="1" x14ac:dyDescent="0.25">
      <c r="A896" s="2"/>
      <c r="B896" s="10"/>
      <c r="C896" s="38"/>
      <c r="D896" s="2"/>
      <c r="E896" s="25"/>
      <c r="F896" s="2"/>
      <c r="G896" s="38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5.75" customHeight="1" x14ac:dyDescent="0.25">
      <c r="A897" s="2"/>
      <c r="B897" s="10"/>
      <c r="C897" s="38"/>
      <c r="D897" s="2"/>
      <c r="E897" s="25"/>
      <c r="F897" s="2"/>
      <c r="G897" s="38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5.75" customHeight="1" x14ac:dyDescent="0.25">
      <c r="A898" s="2"/>
      <c r="B898" s="10"/>
      <c r="C898" s="38"/>
      <c r="D898" s="2"/>
      <c r="E898" s="25"/>
      <c r="F898" s="2"/>
      <c r="G898" s="38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5.75" customHeight="1" x14ac:dyDescent="0.25">
      <c r="A899" s="2"/>
      <c r="B899" s="10"/>
      <c r="C899" s="38"/>
      <c r="D899" s="2"/>
      <c r="E899" s="25"/>
      <c r="F899" s="2"/>
      <c r="G899" s="38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5.75" customHeight="1" x14ac:dyDescent="0.25">
      <c r="A900" s="2"/>
      <c r="B900" s="10"/>
      <c r="C900" s="38"/>
      <c r="D900" s="2"/>
      <c r="E900" s="25"/>
      <c r="F900" s="2"/>
      <c r="G900" s="38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5.75" customHeight="1" x14ac:dyDescent="0.25">
      <c r="A901" s="2"/>
      <c r="B901" s="10"/>
      <c r="C901" s="38"/>
      <c r="D901" s="2"/>
      <c r="E901" s="25"/>
      <c r="F901" s="2"/>
      <c r="G901" s="38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5.75" customHeight="1" x14ac:dyDescent="0.25">
      <c r="A902" s="2"/>
      <c r="B902" s="10"/>
      <c r="C902" s="38"/>
      <c r="D902" s="2"/>
      <c r="E902" s="25"/>
      <c r="F902" s="2"/>
      <c r="G902" s="38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5.75" customHeight="1" x14ac:dyDescent="0.25">
      <c r="A903" s="2"/>
      <c r="B903" s="10"/>
      <c r="C903" s="38"/>
      <c r="D903" s="2"/>
      <c r="E903" s="25"/>
      <c r="F903" s="2"/>
      <c r="G903" s="38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5.75" customHeight="1" x14ac:dyDescent="0.25">
      <c r="A904" s="2"/>
      <c r="B904" s="10"/>
      <c r="C904" s="38"/>
      <c r="D904" s="2"/>
      <c r="E904" s="25"/>
      <c r="F904" s="2"/>
      <c r="G904" s="38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5.75" customHeight="1" x14ac:dyDescent="0.25">
      <c r="A905" s="2"/>
      <c r="B905" s="10"/>
      <c r="C905" s="38"/>
      <c r="D905" s="2"/>
      <c r="E905" s="25"/>
      <c r="F905" s="2"/>
      <c r="G905" s="38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5.75" customHeight="1" x14ac:dyDescent="0.25">
      <c r="A906" s="2"/>
      <c r="B906" s="10"/>
      <c r="C906" s="38"/>
      <c r="D906" s="2"/>
      <c r="E906" s="25"/>
      <c r="F906" s="2"/>
      <c r="G906" s="38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5.75" customHeight="1" x14ac:dyDescent="0.25">
      <c r="A907" s="2"/>
      <c r="B907" s="10"/>
      <c r="C907" s="38"/>
      <c r="D907" s="2"/>
      <c r="E907" s="25"/>
      <c r="F907" s="2"/>
      <c r="G907" s="38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5.75" customHeight="1" x14ac:dyDescent="0.25">
      <c r="A908" s="2"/>
      <c r="B908" s="10"/>
      <c r="C908" s="38"/>
      <c r="D908" s="2"/>
      <c r="E908" s="25"/>
      <c r="F908" s="2"/>
      <c r="G908" s="38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5.75" customHeight="1" x14ac:dyDescent="0.25">
      <c r="A909" s="2"/>
      <c r="B909" s="10"/>
      <c r="C909" s="38"/>
      <c r="D909" s="2"/>
      <c r="E909" s="25"/>
      <c r="F909" s="2"/>
      <c r="G909" s="38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5.75" customHeight="1" x14ac:dyDescent="0.25">
      <c r="A910" s="2"/>
      <c r="B910" s="10"/>
      <c r="C910" s="38"/>
      <c r="D910" s="2"/>
      <c r="E910" s="25"/>
      <c r="F910" s="2"/>
      <c r="G910" s="38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5.75" customHeight="1" x14ac:dyDescent="0.25">
      <c r="A911" s="2"/>
      <c r="B911" s="10"/>
      <c r="C911" s="38"/>
      <c r="D911" s="2"/>
      <c r="E911" s="25"/>
      <c r="F911" s="2"/>
      <c r="G911" s="38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5.75" customHeight="1" x14ac:dyDescent="0.25">
      <c r="A912" s="2"/>
      <c r="B912" s="10"/>
      <c r="C912" s="38"/>
      <c r="D912" s="2"/>
      <c r="E912" s="25"/>
      <c r="F912" s="2"/>
      <c r="G912" s="38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5.75" customHeight="1" x14ac:dyDescent="0.25">
      <c r="A913" s="2"/>
      <c r="B913" s="10"/>
      <c r="C913" s="38"/>
      <c r="D913" s="2"/>
      <c r="E913" s="25"/>
      <c r="F913" s="2"/>
      <c r="G913" s="38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5.75" customHeight="1" x14ac:dyDescent="0.25">
      <c r="A914" s="2"/>
      <c r="B914" s="10"/>
      <c r="C914" s="38"/>
      <c r="D914" s="2"/>
      <c r="E914" s="25"/>
      <c r="F914" s="2"/>
      <c r="G914" s="38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5.75" customHeight="1" x14ac:dyDescent="0.25">
      <c r="A915" s="2"/>
      <c r="B915" s="10"/>
      <c r="C915" s="38"/>
      <c r="D915" s="2"/>
      <c r="E915" s="25"/>
      <c r="F915" s="2"/>
      <c r="G915" s="38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5.75" customHeight="1" x14ac:dyDescent="0.25">
      <c r="A916" s="2"/>
      <c r="B916" s="10"/>
      <c r="C916" s="38"/>
      <c r="D916" s="2"/>
      <c r="E916" s="25"/>
      <c r="F916" s="2"/>
      <c r="G916" s="38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5.75" customHeight="1" x14ac:dyDescent="0.25">
      <c r="A917" s="2"/>
      <c r="B917" s="10"/>
      <c r="C917" s="38"/>
      <c r="D917" s="2"/>
      <c r="E917" s="25"/>
      <c r="F917" s="2"/>
      <c r="G917" s="38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5.75" customHeight="1" x14ac:dyDescent="0.25">
      <c r="A918" s="2"/>
      <c r="B918" s="10"/>
      <c r="C918" s="38"/>
      <c r="D918" s="2"/>
      <c r="E918" s="25"/>
      <c r="F918" s="2"/>
      <c r="G918" s="38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5.75" customHeight="1" x14ac:dyDescent="0.25">
      <c r="A919" s="2"/>
      <c r="B919" s="10"/>
      <c r="C919" s="38"/>
      <c r="D919" s="2"/>
      <c r="E919" s="25"/>
      <c r="F919" s="2"/>
      <c r="G919" s="38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5.75" customHeight="1" x14ac:dyDescent="0.25">
      <c r="A920" s="2"/>
      <c r="B920" s="10"/>
      <c r="C920" s="38"/>
      <c r="D920" s="2"/>
      <c r="E920" s="25"/>
      <c r="F920" s="2"/>
      <c r="G920" s="38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5.75" customHeight="1" x14ac:dyDescent="0.25">
      <c r="A921" s="2"/>
      <c r="B921" s="10"/>
      <c r="C921" s="38"/>
      <c r="D921" s="2"/>
      <c r="E921" s="25"/>
      <c r="F921" s="2"/>
      <c r="G921" s="38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5.75" customHeight="1" x14ac:dyDescent="0.25">
      <c r="A922" s="2"/>
      <c r="B922" s="10"/>
      <c r="C922" s="38"/>
      <c r="D922" s="2"/>
      <c r="E922" s="25"/>
      <c r="F922" s="2"/>
      <c r="G922" s="38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5.75" customHeight="1" x14ac:dyDescent="0.25">
      <c r="A923" s="2"/>
      <c r="B923" s="10"/>
      <c r="C923" s="38"/>
      <c r="D923" s="2"/>
      <c r="E923" s="25"/>
      <c r="F923" s="2"/>
      <c r="G923" s="38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5.75" customHeight="1" x14ac:dyDescent="0.25">
      <c r="A924" s="2"/>
      <c r="B924" s="10"/>
      <c r="C924" s="38"/>
      <c r="D924" s="2"/>
      <c r="E924" s="25"/>
      <c r="F924" s="2"/>
      <c r="G924" s="38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5.75" customHeight="1" x14ac:dyDescent="0.25">
      <c r="A925" s="2"/>
      <c r="B925" s="10"/>
      <c r="C925" s="38"/>
      <c r="D925" s="2"/>
      <c r="E925" s="25"/>
      <c r="F925" s="2"/>
      <c r="G925" s="38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5.75" customHeight="1" x14ac:dyDescent="0.25">
      <c r="A926" s="2"/>
      <c r="B926" s="10"/>
      <c r="C926" s="38"/>
      <c r="D926" s="2"/>
      <c r="E926" s="25"/>
      <c r="F926" s="2"/>
      <c r="G926" s="38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5.75" customHeight="1" x14ac:dyDescent="0.25">
      <c r="A927" s="2"/>
      <c r="B927" s="10"/>
      <c r="C927" s="38"/>
      <c r="D927" s="2"/>
      <c r="E927" s="25"/>
      <c r="F927" s="2"/>
      <c r="G927" s="38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5.75" customHeight="1" x14ac:dyDescent="0.25">
      <c r="A928" s="2"/>
      <c r="B928" s="10"/>
      <c r="C928" s="38"/>
      <c r="D928" s="2"/>
      <c r="E928" s="25"/>
      <c r="F928" s="2"/>
      <c r="G928" s="38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5.75" customHeight="1" x14ac:dyDescent="0.25">
      <c r="A929" s="2"/>
      <c r="B929" s="10"/>
      <c r="C929" s="38"/>
      <c r="D929" s="2"/>
      <c r="E929" s="25"/>
      <c r="F929" s="2"/>
      <c r="G929" s="38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5.75" customHeight="1" x14ac:dyDescent="0.25">
      <c r="A930" s="2"/>
      <c r="B930" s="10"/>
      <c r="C930" s="38"/>
      <c r="D930" s="2"/>
      <c r="E930" s="25"/>
      <c r="F930" s="2"/>
      <c r="G930" s="38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5.75" customHeight="1" x14ac:dyDescent="0.25">
      <c r="A931" s="2"/>
      <c r="B931" s="10"/>
      <c r="C931" s="38"/>
      <c r="D931" s="2"/>
      <c r="E931" s="25"/>
      <c r="F931" s="2"/>
      <c r="G931" s="38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5.75" customHeight="1" x14ac:dyDescent="0.25">
      <c r="A932" s="2"/>
      <c r="B932" s="10"/>
      <c r="C932" s="38"/>
      <c r="D932" s="2"/>
      <c r="E932" s="25"/>
      <c r="F932" s="2"/>
      <c r="G932" s="38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5.75" customHeight="1" x14ac:dyDescent="0.25">
      <c r="A933" s="2"/>
      <c r="B933" s="10"/>
      <c r="C933" s="38"/>
      <c r="D933" s="2"/>
      <c r="E933" s="25"/>
      <c r="F933" s="2"/>
      <c r="G933" s="38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5.75" customHeight="1" x14ac:dyDescent="0.25">
      <c r="A934" s="2"/>
      <c r="B934" s="10"/>
      <c r="C934" s="38"/>
      <c r="D934" s="2"/>
      <c r="E934" s="25"/>
      <c r="F934" s="2"/>
      <c r="G934" s="38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5.75" customHeight="1" x14ac:dyDescent="0.25">
      <c r="A935" s="2"/>
      <c r="B935" s="10"/>
      <c r="C935" s="38"/>
      <c r="D935" s="2"/>
      <c r="E935" s="25"/>
      <c r="F935" s="2"/>
      <c r="G935" s="38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5.75" customHeight="1" x14ac:dyDescent="0.25">
      <c r="A936" s="2"/>
      <c r="B936" s="10"/>
      <c r="C936" s="38"/>
      <c r="D936" s="2"/>
      <c r="E936" s="25"/>
      <c r="F936" s="2"/>
      <c r="G936" s="38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5.75" customHeight="1" x14ac:dyDescent="0.25">
      <c r="A937" s="2"/>
      <c r="B937" s="10"/>
      <c r="C937" s="38"/>
      <c r="D937" s="2"/>
      <c r="E937" s="25"/>
      <c r="F937" s="2"/>
      <c r="G937" s="38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5.75" customHeight="1" x14ac:dyDescent="0.25">
      <c r="A938" s="2"/>
      <c r="B938" s="10"/>
      <c r="C938" s="38"/>
      <c r="D938" s="2"/>
      <c r="E938" s="25"/>
      <c r="F938" s="2"/>
      <c r="G938" s="38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5.75" customHeight="1" x14ac:dyDescent="0.25">
      <c r="A939" s="2"/>
      <c r="B939" s="10"/>
      <c r="C939" s="38"/>
      <c r="D939" s="2"/>
      <c r="E939" s="25"/>
      <c r="F939" s="2"/>
      <c r="G939" s="38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5.75" customHeight="1" x14ac:dyDescent="0.25">
      <c r="A940" s="2"/>
      <c r="B940" s="10"/>
      <c r="C940" s="38"/>
      <c r="D940" s="2"/>
      <c r="E940" s="25"/>
      <c r="F940" s="2"/>
      <c r="G940" s="38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5.75" customHeight="1" x14ac:dyDescent="0.25">
      <c r="A941" s="2"/>
      <c r="B941" s="10"/>
      <c r="C941" s="38"/>
      <c r="D941" s="2"/>
      <c r="E941" s="25"/>
      <c r="F941" s="2"/>
      <c r="G941" s="38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5.75" customHeight="1" x14ac:dyDescent="0.25">
      <c r="A942" s="2"/>
      <c r="B942" s="10"/>
      <c r="C942" s="38"/>
      <c r="D942" s="2"/>
      <c r="E942" s="25"/>
      <c r="F942" s="2"/>
      <c r="G942" s="38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5.75" customHeight="1" x14ac:dyDescent="0.25">
      <c r="A943" s="2"/>
      <c r="B943" s="10"/>
      <c r="C943" s="38"/>
      <c r="D943" s="2"/>
      <c r="E943" s="25"/>
      <c r="F943" s="2"/>
      <c r="G943" s="38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5.75" customHeight="1" x14ac:dyDescent="0.25">
      <c r="A944" s="2"/>
      <c r="B944" s="10"/>
      <c r="C944" s="38"/>
      <c r="D944" s="2"/>
      <c r="E944" s="25"/>
      <c r="F944" s="2"/>
      <c r="G944" s="38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5.75" customHeight="1" x14ac:dyDescent="0.25">
      <c r="A945" s="2"/>
      <c r="B945" s="10"/>
      <c r="C945" s="38"/>
      <c r="D945" s="2"/>
      <c r="E945" s="25"/>
      <c r="F945" s="2"/>
      <c r="G945" s="38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5.75" customHeight="1" x14ac:dyDescent="0.25">
      <c r="A946" s="2"/>
      <c r="B946" s="10"/>
      <c r="C946" s="38"/>
      <c r="D946" s="2"/>
      <c r="E946" s="25"/>
      <c r="F946" s="2"/>
      <c r="G946" s="38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5.75" customHeight="1" x14ac:dyDescent="0.25">
      <c r="A947" s="2"/>
      <c r="B947" s="10"/>
      <c r="C947" s="38"/>
      <c r="D947" s="2"/>
      <c r="E947" s="25"/>
      <c r="F947" s="2"/>
      <c r="G947" s="38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5.75" customHeight="1" x14ac:dyDescent="0.25">
      <c r="A948" s="2"/>
      <c r="B948" s="10"/>
      <c r="C948" s="38"/>
      <c r="D948" s="2"/>
      <c r="E948" s="25"/>
      <c r="F948" s="2"/>
      <c r="G948" s="38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5.75" customHeight="1" x14ac:dyDescent="0.25">
      <c r="A949" s="2"/>
      <c r="B949" s="10"/>
      <c r="C949" s="38"/>
      <c r="D949" s="2"/>
      <c r="E949" s="25"/>
      <c r="F949" s="2"/>
      <c r="G949" s="38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5.75" customHeight="1" x14ac:dyDescent="0.25">
      <c r="A950" s="2"/>
      <c r="B950" s="10"/>
      <c r="C950" s="38"/>
      <c r="D950" s="2"/>
      <c r="E950" s="25"/>
      <c r="F950" s="2"/>
      <c r="G950" s="38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5.75" customHeight="1" x14ac:dyDescent="0.25">
      <c r="A951" s="2"/>
      <c r="B951" s="10"/>
      <c r="C951" s="38"/>
      <c r="D951" s="2"/>
      <c r="E951" s="25"/>
      <c r="F951" s="2"/>
      <c r="G951" s="38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5.75" customHeight="1" x14ac:dyDescent="0.25">
      <c r="A952" s="2"/>
      <c r="B952" s="10"/>
      <c r="C952" s="38"/>
      <c r="D952" s="2"/>
      <c r="E952" s="25"/>
      <c r="F952" s="2"/>
      <c r="G952" s="38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5.75" customHeight="1" x14ac:dyDescent="0.25">
      <c r="A953" s="2"/>
      <c r="B953" s="10"/>
      <c r="C953" s="38"/>
      <c r="D953" s="2"/>
      <c r="E953" s="25"/>
      <c r="F953" s="2"/>
      <c r="G953" s="38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5.75" customHeight="1" x14ac:dyDescent="0.25">
      <c r="A954" s="2"/>
      <c r="B954" s="10"/>
      <c r="C954" s="38"/>
      <c r="D954" s="2"/>
      <c r="E954" s="25"/>
      <c r="F954" s="2"/>
      <c r="G954" s="38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5.75" customHeight="1" x14ac:dyDescent="0.25">
      <c r="A955" s="2"/>
      <c r="B955" s="10"/>
      <c r="C955" s="38"/>
      <c r="D955" s="2"/>
      <c r="E955" s="25"/>
      <c r="F955" s="2"/>
      <c r="G955" s="38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5.75" customHeight="1" x14ac:dyDescent="0.25">
      <c r="A956" s="2"/>
      <c r="B956" s="10"/>
      <c r="C956" s="38"/>
      <c r="D956" s="2"/>
      <c r="E956" s="25"/>
      <c r="F956" s="2"/>
      <c r="G956" s="38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5.75" customHeight="1" x14ac:dyDescent="0.25">
      <c r="A957" s="2"/>
      <c r="B957" s="10"/>
      <c r="C957" s="38"/>
      <c r="D957" s="2"/>
      <c r="E957" s="25"/>
      <c r="F957" s="2"/>
      <c r="G957" s="38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5.75" customHeight="1" x14ac:dyDescent="0.25">
      <c r="A958" s="2"/>
      <c r="B958" s="10"/>
      <c r="C958" s="38"/>
      <c r="D958" s="2"/>
      <c r="E958" s="25"/>
      <c r="F958" s="2"/>
      <c r="G958" s="38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5.75" customHeight="1" x14ac:dyDescent="0.25">
      <c r="A959" s="2"/>
      <c r="B959" s="10"/>
      <c r="C959" s="38"/>
      <c r="D959" s="2"/>
      <c r="E959" s="25"/>
      <c r="F959" s="2"/>
      <c r="G959" s="38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5.75" customHeight="1" x14ac:dyDescent="0.25">
      <c r="A960" s="2"/>
      <c r="B960" s="10"/>
      <c r="C960" s="38"/>
      <c r="D960" s="2"/>
      <c r="E960" s="25"/>
      <c r="F960" s="2"/>
      <c r="G960" s="38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5.75" customHeight="1" x14ac:dyDescent="0.25">
      <c r="A961" s="2"/>
      <c r="B961" s="10"/>
      <c r="C961" s="38"/>
      <c r="D961" s="2"/>
      <c r="E961" s="25"/>
      <c r="F961" s="2"/>
      <c r="G961" s="38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5.75" customHeight="1" x14ac:dyDescent="0.25">
      <c r="A962" s="2"/>
      <c r="B962" s="10"/>
      <c r="C962" s="38"/>
      <c r="D962" s="2"/>
      <c r="E962" s="25"/>
      <c r="F962" s="2"/>
      <c r="G962" s="38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5.75" customHeight="1" x14ac:dyDescent="0.25">
      <c r="A963" s="2"/>
      <c r="B963" s="10"/>
      <c r="C963" s="38"/>
      <c r="D963" s="2"/>
      <c r="E963" s="25"/>
      <c r="F963" s="2"/>
      <c r="G963" s="38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5.75" customHeight="1" x14ac:dyDescent="0.25">
      <c r="A964" s="2"/>
      <c r="B964" s="10"/>
      <c r="C964" s="38"/>
      <c r="D964" s="2"/>
      <c r="E964" s="25"/>
      <c r="F964" s="2"/>
      <c r="G964" s="38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5.75" customHeight="1" x14ac:dyDescent="0.25">
      <c r="A965" s="2"/>
      <c r="B965" s="10"/>
      <c r="C965" s="38"/>
      <c r="D965" s="2"/>
      <c r="E965" s="25"/>
      <c r="F965" s="2"/>
      <c r="G965" s="38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5.75" customHeight="1" x14ac:dyDescent="0.25">
      <c r="A966" s="2"/>
      <c r="B966" s="10"/>
      <c r="C966" s="38"/>
      <c r="D966" s="2"/>
      <c r="E966" s="25"/>
      <c r="F966" s="2"/>
      <c r="G966" s="38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5.75" customHeight="1" x14ac:dyDescent="0.25">
      <c r="A967" s="2"/>
      <c r="B967" s="10"/>
      <c r="C967" s="38"/>
      <c r="D967" s="2"/>
      <c r="E967" s="25"/>
      <c r="F967" s="2"/>
      <c r="G967" s="38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5.75" customHeight="1" x14ac:dyDescent="0.25">
      <c r="A968" s="2"/>
      <c r="B968" s="10"/>
      <c r="C968" s="38"/>
      <c r="D968" s="2"/>
      <c r="E968" s="25"/>
      <c r="F968" s="2"/>
      <c r="G968" s="38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5.75" customHeight="1" x14ac:dyDescent="0.25">
      <c r="A969" s="2"/>
      <c r="B969" s="10"/>
      <c r="C969" s="38"/>
      <c r="D969" s="2"/>
      <c r="E969" s="25"/>
      <c r="F969" s="2"/>
      <c r="G969" s="38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5.75" customHeight="1" x14ac:dyDescent="0.25">
      <c r="A970" s="2"/>
      <c r="B970" s="10"/>
      <c r="C970" s="38"/>
      <c r="D970" s="2"/>
      <c r="E970" s="25"/>
      <c r="F970" s="2"/>
      <c r="G970" s="38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5.75" customHeight="1" x14ac:dyDescent="0.25">
      <c r="A971" s="2"/>
      <c r="B971" s="10"/>
      <c r="C971" s="38"/>
      <c r="D971" s="2"/>
      <c r="E971" s="25"/>
      <c r="F971" s="2"/>
      <c r="G971" s="38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5.75" customHeight="1" x14ac:dyDescent="0.25">
      <c r="A972" s="2"/>
      <c r="B972" s="10"/>
      <c r="C972" s="38"/>
      <c r="D972" s="2"/>
      <c r="E972" s="25"/>
      <c r="F972" s="2"/>
      <c r="G972" s="38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5.75" customHeight="1" x14ac:dyDescent="0.25">
      <c r="A973" s="2"/>
      <c r="B973" s="10"/>
      <c r="C973" s="38"/>
      <c r="D973" s="2"/>
      <c r="E973" s="25"/>
      <c r="F973" s="2"/>
      <c r="G973" s="38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5.75" customHeight="1" x14ac:dyDescent="0.25">
      <c r="A974" s="2"/>
      <c r="B974" s="10"/>
      <c r="C974" s="38"/>
      <c r="D974" s="2"/>
      <c r="E974" s="25"/>
      <c r="F974" s="2"/>
      <c r="G974" s="38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5.75" customHeight="1" x14ac:dyDescent="0.25">
      <c r="A975" s="2"/>
      <c r="B975" s="10"/>
      <c r="C975" s="38"/>
      <c r="D975" s="2"/>
      <c r="E975" s="25"/>
      <c r="F975" s="2"/>
      <c r="G975" s="38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5.75" customHeight="1" x14ac:dyDescent="0.25">
      <c r="A976" s="2"/>
      <c r="B976" s="10"/>
      <c r="C976" s="38"/>
      <c r="D976" s="2"/>
      <c r="E976" s="25"/>
      <c r="F976" s="2"/>
      <c r="G976" s="38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5.75" customHeight="1" x14ac:dyDescent="0.25">
      <c r="A977" s="2"/>
      <c r="B977" s="10"/>
      <c r="C977" s="38"/>
      <c r="D977" s="2"/>
      <c r="E977" s="25"/>
      <c r="F977" s="2"/>
      <c r="G977" s="38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5.75" customHeight="1" x14ac:dyDescent="0.25">
      <c r="A978" s="2"/>
      <c r="B978" s="10"/>
      <c r="C978" s="38"/>
      <c r="D978" s="2"/>
      <c r="E978" s="25"/>
      <c r="F978" s="2"/>
      <c r="G978" s="38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15.75" customHeight="1" x14ac:dyDescent="0.25">
      <c r="A979" s="2"/>
      <c r="B979" s="10"/>
      <c r="C979" s="38"/>
      <c r="D979" s="2"/>
      <c r="E979" s="25"/>
      <c r="F979" s="2"/>
      <c r="G979" s="38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15.75" customHeight="1" x14ac:dyDescent="0.25">
      <c r="A980" s="2"/>
      <c r="B980" s="10"/>
      <c r="C980" s="38"/>
      <c r="D980" s="2"/>
      <c r="E980" s="25"/>
      <c r="F980" s="2"/>
      <c r="G980" s="38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15.75" customHeight="1" x14ac:dyDescent="0.25">
      <c r="A981" s="2"/>
      <c r="B981" s="10"/>
      <c r="C981" s="38"/>
      <c r="D981" s="2"/>
      <c r="E981" s="25"/>
      <c r="F981" s="2"/>
      <c r="G981" s="38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15.75" customHeight="1" x14ac:dyDescent="0.25">
      <c r="A982" s="2"/>
      <c r="B982" s="10"/>
      <c r="C982" s="38"/>
      <c r="D982" s="2"/>
      <c r="E982" s="25"/>
      <c r="F982" s="2"/>
      <c r="G982" s="38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15.75" customHeight="1" x14ac:dyDescent="0.25">
      <c r="A983" s="2"/>
      <c r="B983" s="10"/>
      <c r="C983" s="38"/>
      <c r="D983" s="2"/>
      <c r="E983" s="25"/>
      <c r="F983" s="2"/>
      <c r="G983" s="38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15.75" customHeight="1" x14ac:dyDescent="0.25">
      <c r="A984" s="2"/>
      <c r="B984" s="10"/>
      <c r="C984" s="38"/>
      <c r="D984" s="2"/>
      <c r="E984" s="25"/>
      <c r="F984" s="2"/>
      <c r="G984" s="38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15.75" customHeight="1" x14ac:dyDescent="0.25">
      <c r="A985" s="2"/>
      <c r="B985" s="10"/>
      <c r="C985" s="38"/>
      <c r="D985" s="2"/>
      <c r="E985" s="25"/>
      <c r="F985" s="2"/>
      <c r="G985" s="38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15.75" customHeight="1" x14ac:dyDescent="0.25">
      <c r="A986" s="2"/>
      <c r="B986" s="10"/>
      <c r="C986" s="38"/>
      <c r="D986" s="2"/>
      <c r="E986" s="25"/>
      <c r="F986" s="2"/>
      <c r="G986" s="38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15.75" customHeight="1" x14ac:dyDescent="0.25">
      <c r="A987" s="2"/>
      <c r="B987" s="10"/>
      <c r="C987" s="38"/>
      <c r="D987" s="2"/>
      <c r="E987" s="25"/>
      <c r="F987" s="2"/>
      <c r="G987" s="38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15.75" customHeight="1" x14ac:dyDescent="0.25">
      <c r="A988" s="2"/>
      <c r="B988" s="10"/>
      <c r="C988" s="38"/>
      <c r="D988" s="2"/>
      <c r="E988" s="25"/>
      <c r="F988" s="2"/>
      <c r="G988" s="38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ht="15.75" customHeight="1" x14ac:dyDescent="0.25">
      <c r="A989" s="2"/>
      <c r="B989" s="10"/>
      <c r="C989" s="38"/>
      <c r="D989" s="2"/>
      <c r="E989" s="25"/>
      <c r="F989" s="2"/>
      <c r="G989" s="38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ht="15.75" customHeight="1" x14ac:dyDescent="0.25">
      <c r="A990" s="2"/>
      <c r="B990" s="10"/>
      <c r="C990" s="38"/>
      <c r="D990" s="2"/>
      <c r="E990" s="25"/>
      <c r="F990" s="2"/>
      <c r="G990" s="38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ht="15.75" customHeight="1" x14ac:dyDescent="0.25">
      <c r="A991" s="2"/>
      <c r="B991" s="10"/>
      <c r="C991" s="38"/>
      <c r="D991" s="2"/>
      <c r="E991" s="25"/>
      <c r="F991" s="2"/>
      <c r="G991" s="38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ht="15.75" customHeight="1" x14ac:dyDescent="0.25">
      <c r="A992" s="2"/>
      <c r="B992" s="10"/>
      <c r="C992" s="38"/>
      <c r="D992" s="2"/>
      <c r="E992" s="25"/>
      <c r="F992" s="2"/>
      <c r="G992" s="38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ht="15.75" customHeight="1" x14ac:dyDescent="0.25">
      <c r="A993" s="2"/>
      <c r="B993" s="10"/>
      <c r="C993" s="38"/>
      <c r="D993" s="2"/>
      <c r="E993" s="25"/>
      <c r="F993" s="2"/>
      <c r="G993" s="38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ht="15.75" customHeight="1" x14ac:dyDescent="0.25">
      <c r="A994" s="2"/>
      <c r="B994" s="10"/>
      <c r="C994" s="38"/>
      <c r="D994" s="2"/>
      <c r="E994" s="25"/>
      <c r="F994" s="2"/>
      <c r="G994" s="38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ht="15.75" customHeight="1" x14ac:dyDescent="0.25">
      <c r="A995" s="2"/>
      <c r="B995" s="10"/>
      <c r="C995" s="38"/>
      <c r="D995" s="2"/>
      <c r="E995" s="25"/>
      <c r="F995" s="2"/>
      <c r="G995" s="38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ht="15.75" customHeight="1" x14ac:dyDescent="0.25">
      <c r="A996" s="2"/>
      <c r="B996" s="10"/>
      <c r="C996" s="38"/>
      <c r="D996" s="2"/>
      <c r="E996" s="25"/>
      <c r="F996" s="2"/>
      <c r="G996" s="38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ht="15.75" customHeight="1" x14ac:dyDescent="0.25">
      <c r="A997" s="2"/>
      <c r="B997" s="10"/>
      <c r="C997" s="38"/>
      <c r="D997" s="2"/>
      <c r="E997" s="25"/>
      <c r="F997" s="2"/>
      <c r="G997" s="38"/>
      <c r="H997" s="2"/>
      <c r="I997" s="2"/>
      <c r="J997" s="2"/>
      <c r="K997" s="2"/>
      <c r="L997" s="2"/>
      <c r="M997" s="2"/>
      <c r="N997" s="2"/>
      <c r="O997" s="2"/>
      <c r="P997" s="2"/>
      <c r="Q997" s="2"/>
    </row>
  </sheetData>
  <mergeCells count="2">
    <mergeCell ref="A1:E1"/>
    <mergeCell ref="A2:E2"/>
  </mergeCells>
  <pageMargins left="0.78740157480314965" right="0" top="0.39370078740157483" bottom="0" header="0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zoomScale="75" zoomScaleNormal="75" workbookViewId="0">
      <selection sqref="A1:E1"/>
    </sheetView>
  </sheetViews>
  <sheetFormatPr defaultColWidth="14.44140625" defaultRowHeight="15" customHeight="1" x14ac:dyDescent="0.25"/>
  <cols>
    <col min="1" max="1" width="16.109375" style="40" customWidth="1"/>
    <col min="2" max="2" width="15.6640625" style="40" customWidth="1"/>
    <col min="3" max="3" width="10.33203125" style="40" customWidth="1"/>
    <col min="4" max="4" width="29.44140625" style="40" customWidth="1"/>
    <col min="5" max="5" width="10.88671875" style="175" customWidth="1"/>
    <col min="6" max="6" width="11.44140625" style="40" customWidth="1"/>
    <col min="7" max="7" width="10.5546875" style="40" customWidth="1"/>
    <col min="8" max="26" width="9.109375" style="40" customWidth="1"/>
    <col min="27" max="16384" width="14.44140625" style="40"/>
  </cols>
  <sheetData>
    <row r="1" spans="1:26" s="137" customFormat="1" x14ac:dyDescent="0.25">
      <c r="A1" s="262" t="s">
        <v>0</v>
      </c>
      <c r="B1" s="263"/>
      <c r="C1" s="263"/>
      <c r="D1" s="263"/>
      <c r="E1" s="263"/>
      <c r="F1" s="13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37" customFormat="1" ht="15.6" x14ac:dyDescent="0.3">
      <c r="A2" s="264" t="s">
        <v>114</v>
      </c>
      <c r="B2" s="265"/>
      <c r="C2" s="265"/>
      <c r="D2" s="265"/>
      <c r="E2" s="265"/>
      <c r="G2" s="3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 x14ac:dyDescent="0.25">
      <c r="A3" s="4"/>
      <c r="B3" s="5"/>
      <c r="C3" s="6"/>
      <c r="D3" s="4"/>
      <c r="E3" s="7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6" x14ac:dyDescent="0.3">
      <c r="A4" s="114" t="s">
        <v>120</v>
      </c>
      <c r="B4" s="8"/>
      <c r="C4" s="9" t="s">
        <v>295</v>
      </c>
      <c r="D4" s="2"/>
      <c r="E4" s="165" t="s">
        <v>2</v>
      </c>
      <c r="F4" s="2"/>
      <c r="G4" s="3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 x14ac:dyDescent="0.25">
      <c r="A5" s="4"/>
      <c r="B5" s="5"/>
      <c r="C5" s="26"/>
      <c r="D5" s="4"/>
      <c r="E5" s="27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6" x14ac:dyDescent="0.3">
      <c r="A6" s="212" t="s">
        <v>3</v>
      </c>
      <c r="B6" s="12" t="s">
        <v>38</v>
      </c>
      <c r="C6" s="213">
        <v>1</v>
      </c>
      <c r="D6" s="2" t="s">
        <v>72</v>
      </c>
      <c r="E6" s="25" t="s">
        <v>315</v>
      </c>
      <c r="F6" s="2"/>
      <c r="G6" s="10" t="s">
        <v>294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14"/>
      <c r="B7" s="215"/>
      <c r="C7" s="38">
        <v>2</v>
      </c>
      <c r="D7" s="2" t="s">
        <v>37</v>
      </c>
      <c r="E7" s="25" t="s">
        <v>316</v>
      </c>
      <c r="F7" s="29"/>
      <c r="G7" s="2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14"/>
      <c r="B8" s="215"/>
      <c r="C8" s="216"/>
      <c r="D8" s="214"/>
      <c r="E8" s="217"/>
      <c r="F8" s="29"/>
      <c r="G8" s="2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25" customFormat="1" ht="15.6" x14ac:dyDescent="0.3">
      <c r="A9" s="214"/>
      <c r="B9" s="12" t="s">
        <v>6</v>
      </c>
      <c r="C9" s="38">
        <v>1</v>
      </c>
      <c r="D9" s="2" t="s">
        <v>141</v>
      </c>
      <c r="E9" s="25" t="s">
        <v>317</v>
      </c>
      <c r="F9" s="29"/>
      <c r="G9" s="2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125" customFormat="1" x14ac:dyDescent="0.25">
      <c r="A10" s="214"/>
      <c r="B10" s="215"/>
      <c r="C10" s="216"/>
      <c r="D10" s="214"/>
      <c r="E10" s="217"/>
      <c r="F10" s="29"/>
      <c r="G10" s="2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 x14ac:dyDescent="0.3">
      <c r="A11" s="214"/>
      <c r="B11" s="12" t="s">
        <v>11</v>
      </c>
      <c r="C11" s="213">
        <v>1</v>
      </c>
      <c r="D11" s="2" t="s">
        <v>269</v>
      </c>
      <c r="E11" s="35">
        <v>52.2</v>
      </c>
      <c r="F11" s="29"/>
      <c r="G11" s="2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6" x14ac:dyDescent="0.3">
      <c r="A12" s="214"/>
      <c r="B12" s="12"/>
      <c r="C12" s="213">
        <v>2</v>
      </c>
      <c r="D12" s="2" t="s">
        <v>5</v>
      </c>
      <c r="E12" s="35">
        <v>53</v>
      </c>
      <c r="F12" s="29"/>
      <c r="G12" s="2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2" x14ac:dyDescent="0.25">
      <c r="A13" s="214"/>
      <c r="B13" s="215"/>
      <c r="C13" s="216"/>
      <c r="D13" s="137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25" customFormat="1" ht="15.6" x14ac:dyDescent="0.3">
      <c r="A14" s="214"/>
      <c r="B14" s="12" t="s">
        <v>26</v>
      </c>
      <c r="C14" s="38">
        <v>1</v>
      </c>
      <c r="D14" s="2" t="s">
        <v>53</v>
      </c>
      <c r="E14" s="35">
        <v>39.96</v>
      </c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214"/>
      <c r="B15" s="215"/>
      <c r="C15" s="216"/>
      <c r="D15" s="214"/>
      <c r="E15" s="218"/>
      <c r="F15" s="29"/>
      <c r="G15" s="28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6" x14ac:dyDescent="0.3">
      <c r="A16" s="214"/>
      <c r="B16" s="12" t="s">
        <v>16</v>
      </c>
      <c r="C16" s="38">
        <v>1</v>
      </c>
      <c r="D16" s="2" t="s">
        <v>270</v>
      </c>
      <c r="E16" s="35">
        <v>42.02</v>
      </c>
      <c r="F16" s="29"/>
      <c r="G16" s="2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125" customFormat="1" x14ac:dyDescent="0.25">
      <c r="A17" s="214"/>
      <c r="B17" s="215"/>
      <c r="C17" s="216"/>
      <c r="D17" s="214"/>
      <c r="E17" s="218"/>
      <c r="F17" s="29"/>
      <c r="G17" s="2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6" x14ac:dyDescent="0.3">
      <c r="A18" s="214"/>
      <c r="B18" s="12" t="s">
        <v>7</v>
      </c>
      <c r="C18" s="38">
        <v>1</v>
      </c>
      <c r="D18" s="2" t="s">
        <v>91</v>
      </c>
      <c r="E18" s="35">
        <v>41.85</v>
      </c>
      <c r="F18" s="29"/>
      <c r="G18" s="2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214"/>
      <c r="B19" s="215"/>
      <c r="C19" s="216"/>
      <c r="D19" s="214"/>
      <c r="E19" s="218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6" x14ac:dyDescent="0.3">
      <c r="A20" s="214"/>
      <c r="B20" s="12" t="s">
        <v>18</v>
      </c>
      <c r="C20" s="219">
        <v>1</v>
      </c>
      <c r="D20" s="34" t="s">
        <v>44</v>
      </c>
      <c r="E20" s="218">
        <v>33.840000000000003</v>
      </c>
      <c r="F20" s="4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6" x14ac:dyDescent="0.3">
      <c r="A21" s="214"/>
      <c r="B21" s="12"/>
      <c r="C21" s="219">
        <v>2</v>
      </c>
      <c r="D21" s="34" t="s">
        <v>63</v>
      </c>
      <c r="E21" s="218">
        <v>35.5</v>
      </c>
      <c r="F21" s="4"/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125" customFormat="1" ht="15.6" x14ac:dyDescent="0.3">
      <c r="A22" s="214"/>
      <c r="B22" s="220"/>
      <c r="C22" s="219"/>
      <c r="D22" s="137"/>
      <c r="E22" s="175"/>
      <c r="F22" s="4"/>
      <c r="G22" s="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6" x14ac:dyDescent="0.3">
      <c r="A23" s="214"/>
      <c r="B23" s="12" t="s">
        <v>8</v>
      </c>
      <c r="C23" s="219">
        <v>1</v>
      </c>
      <c r="D23" s="139" t="s">
        <v>271</v>
      </c>
      <c r="E23" s="140">
        <v>32.5</v>
      </c>
      <c r="F23" s="2"/>
      <c r="G23" s="3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125" customFormat="1" ht="15.6" x14ac:dyDescent="0.3">
      <c r="A24" s="214"/>
      <c r="B24" s="12"/>
      <c r="C24" s="219"/>
      <c r="D24" s="137"/>
      <c r="E24" s="175"/>
      <c r="F24" s="2"/>
      <c r="G24" s="3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21"/>
      <c r="B25" s="222"/>
      <c r="C25" s="213"/>
      <c r="D25" s="221"/>
      <c r="E25" s="218"/>
      <c r="F25" s="4"/>
      <c r="G25" s="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6" x14ac:dyDescent="0.3">
      <c r="A26" s="212" t="s">
        <v>9</v>
      </c>
      <c r="B26" s="12" t="s">
        <v>70</v>
      </c>
      <c r="C26" s="213">
        <v>1</v>
      </c>
      <c r="D26" s="221" t="s">
        <v>272</v>
      </c>
      <c r="E26" s="35" t="s">
        <v>324</v>
      </c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125" customFormat="1" x14ac:dyDescent="0.25">
      <c r="A27" s="221"/>
      <c r="B27" s="222"/>
      <c r="C27" s="213"/>
      <c r="D27" s="221"/>
      <c r="E27" s="218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125" customFormat="1" ht="15.6" x14ac:dyDescent="0.3">
      <c r="A28" s="137"/>
      <c r="B28" s="12" t="s">
        <v>4</v>
      </c>
      <c r="C28" s="213">
        <v>1</v>
      </c>
      <c r="D28" s="41" t="s">
        <v>219</v>
      </c>
      <c r="E28" s="35" t="s">
        <v>318</v>
      </c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6" x14ac:dyDescent="0.3">
      <c r="A29" s="137"/>
      <c r="B29" s="12"/>
      <c r="C29" s="213">
        <v>2</v>
      </c>
      <c r="D29" s="2" t="s">
        <v>183</v>
      </c>
      <c r="E29" s="35" t="s">
        <v>319</v>
      </c>
      <c r="F29" s="2"/>
      <c r="G29" s="3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25" customFormat="1" ht="15.6" x14ac:dyDescent="0.3">
      <c r="A30" s="137"/>
      <c r="B30" s="12"/>
      <c r="C30" s="213">
        <v>3</v>
      </c>
      <c r="D30" s="2" t="s">
        <v>276</v>
      </c>
      <c r="E30" s="35" t="s">
        <v>320</v>
      </c>
      <c r="F30" s="2"/>
      <c r="G30" s="3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21"/>
      <c r="B31" s="222"/>
      <c r="C31" s="213"/>
      <c r="D31" s="221"/>
      <c r="E31" s="218"/>
      <c r="F31" s="29"/>
      <c r="G31" s="2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6" x14ac:dyDescent="0.3">
      <c r="A32" s="137"/>
      <c r="B32" s="220" t="s">
        <v>10</v>
      </c>
      <c r="C32" s="213">
        <v>1</v>
      </c>
      <c r="D32" s="2" t="s">
        <v>186</v>
      </c>
      <c r="E32" s="140" t="s">
        <v>261</v>
      </c>
      <c r="F32" s="2"/>
      <c r="G32" s="3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12"/>
      <c r="B33" s="214"/>
      <c r="C33" s="214"/>
      <c r="D33" s="214"/>
      <c r="E33" s="223"/>
      <c r="F33" s="29"/>
      <c r="G33" s="2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212"/>
      <c r="B34" s="12" t="s">
        <v>6</v>
      </c>
      <c r="C34" s="213">
        <v>1</v>
      </c>
      <c r="D34" s="2" t="s">
        <v>140</v>
      </c>
      <c r="E34" s="218">
        <v>55.9</v>
      </c>
      <c r="F34" s="2"/>
      <c r="G34" s="3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12"/>
      <c r="B35" s="214"/>
      <c r="C35" s="214"/>
      <c r="D35" s="214"/>
      <c r="E35" s="223"/>
      <c r="F35" s="16"/>
      <c r="G35" s="3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12"/>
      <c r="B36" s="220" t="s">
        <v>11</v>
      </c>
      <c r="C36" s="213">
        <v>1</v>
      </c>
      <c r="D36" s="2" t="s">
        <v>139</v>
      </c>
      <c r="E36" s="218">
        <v>41.1</v>
      </c>
      <c r="F36" s="16"/>
      <c r="G36" s="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12"/>
      <c r="B37" s="220"/>
      <c r="C37" s="213">
        <v>2</v>
      </c>
      <c r="D37" s="2" t="s">
        <v>278</v>
      </c>
      <c r="E37" s="218">
        <v>45.17</v>
      </c>
      <c r="F37" s="4"/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212"/>
      <c r="B38" s="220"/>
      <c r="C38" s="213">
        <v>3</v>
      </c>
      <c r="D38" s="2" t="s">
        <v>146</v>
      </c>
      <c r="E38" s="218">
        <v>47.54</v>
      </c>
      <c r="F38" s="18"/>
      <c r="G38" s="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12"/>
      <c r="B39" s="220"/>
      <c r="C39" s="213">
        <v>4</v>
      </c>
      <c r="D39" s="2" t="s">
        <v>227</v>
      </c>
      <c r="E39" s="35" t="s">
        <v>321</v>
      </c>
      <c r="F39" s="16"/>
      <c r="G39" s="38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212"/>
      <c r="B40" s="214"/>
      <c r="C40" s="214"/>
      <c r="D40" s="214"/>
      <c r="E40" s="223"/>
      <c r="F40" s="4"/>
      <c r="G40" s="3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3">
      <c r="A41" s="212"/>
      <c r="B41" s="12" t="s">
        <v>25</v>
      </c>
      <c r="C41" s="213">
        <v>1</v>
      </c>
      <c r="D41" s="224" t="s">
        <v>56</v>
      </c>
      <c r="E41" s="218">
        <v>42.67</v>
      </c>
      <c r="F41" s="4"/>
      <c r="G41" s="3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212"/>
      <c r="B42" s="12"/>
      <c r="C42" s="213">
        <v>2</v>
      </c>
      <c r="D42" s="2" t="s">
        <v>57</v>
      </c>
      <c r="E42" s="35">
        <v>43.51</v>
      </c>
      <c r="F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12"/>
      <c r="B43" s="12"/>
      <c r="C43" s="213">
        <v>3</v>
      </c>
      <c r="D43" s="224" t="s">
        <v>280</v>
      </c>
      <c r="E43" s="35">
        <v>46.5</v>
      </c>
      <c r="F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12"/>
      <c r="B44" s="12"/>
      <c r="C44" s="213">
        <v>4</v>
      </c>
      <c r="D44" s="2" t="s">
        <v>228</v>
      </c>
      <c r="E44" s="35" t="s">
        <v>322</v>
      </c>
      <c r="F44" s="4"/>
      <c r="G44" s="38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3">
      <c r="A45" s="212"/>
      <c r="B45" s="12"/>
      <c r="C45" s="213"/>
      <c r="D45" s="2"/>
      <c r="E45" s="35"/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212"/>
      <c r="B46" s="220" t="s">
        <v>26</v>
      </c>
      <c r="C46" s="213">
        <v>1</v>
      </c>
      <c r="D46" s="224" t="s">
        <v>42</v>
      </c>
      <c r="E46" s="218">
        <v>34.6</v>
      </c>
      <c r="F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212"/>
      <c r="B47" s="220"/>
      <c r="C47" s="213">
        <v>2</v>
      </c>
      <c r="D47" s="2" t="s">
        <v>41</v>
      </c>
      <c r="E47" s="218">
        <v>39.299999999999997</v>
      </c>
      <c r="F47" s="4"/>
      <c r="G47" s="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212"/>
      <c r="B48" s="220"/>
      <c r="C48" s="213">
        <v>3</v>
      </c>
      <c r="D48" s="2" t="s">
        <v>55</v>
      </c>
      <c r="E48" s="140">
        <v>41.4</v>
      </c>
      <c r="F48" s="1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212"/>
      <c r="B49" s="220"/>
      <c r="C49" s="213">
        <v>4</v>
      </c>
      <c r="D49" s="224" t="s">
        <v>230</v>
      </c>
      <c r="E49" s="140">
        <v>42.97</v>
      </c>
      <c r="F49" s="18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212"/>
      <c r="B50" s="220"/>
      <c r="C50" s="213">
        <v>5</v>
      </c>
      <c r="D50" s="224" t="s">
        <v>54</v>
      </c>
      <c r="E50" s="218">
        <v>44.62</v>
      </c>
      <c r="F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12"/>
      <c r="B51" s="220"/>
      <c r="C51" s="213">
        <v>6</v>
      </c>
      <c r="D51" s="224" t="s">
        <v>231</v>
      </c>
      <c r="E51" s="218">
        <v>44.85</v>
      </c>
      <c r="F51" s="1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12"/>
      <c r="B52" s="220"/>
      <c r="C52" s="213">
        <v>7</v>
      </c>
      <c r="D52" s="224" t="s">
        <v>282</v>
      </c>
      <c r="E52" s="218">
        <v>45.1</v>
      </c>
      <c r="F52" s="1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212"/>
      <c r="B53" s="220"/>
      <c r="C53" s="213">
        <v>8</v>
      </c>
      <c r="D53" s="224" t="s">
        <v>87</v>
      </c>
      <c r="E53" s="218">
        <v>45.9</v>
      </c>
      <c r="F53" s="4"/>
      <c r="G53" s="3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12"/>
      <c r="B54" s="220"/>
      <c r="C54" s="213">
        <v>9</v>
      </c>
      <c r="D54" s="2" t="s">
        <v>88</v>
      </c>
      <c r="E54" s="218">
        <v>46.6</v>
      </c>
      <c r="F54" s="4"/>
      <c r="G54" s="3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12"/>
      <c r="B55" s="220"/>
      <c r="C55" s="213">
        <v>10</v>
      </c>
      <c r="D55" s="224" t="s">
        <v>138</v>
      </c>
      <c r="E55" s="218">
        <v>47.4</v>
      </c>
      <c r="F55" s="2"/>
      <c r="G55" s="3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12"/>
      <c r="B56" s="220"/>
      <c r="C56" s="213"/>
      <c r="D56" s="137"/>
      <c r="F56" s="18"/>
      <c r="G56" s="1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12"/>
      <c r="B57" s="220" t="s">
        <v>16</v>
      </c>
      <c r="C57" s="213">
        <v>1</v>
      </c>
      <c r="D57" s="19" t="s">
        <v>43</v>
      </c>
      <c r="E57" s="218">
        <v>34.11</v>
      </c>
      <c r="F57" s="18"/>
      <c r="G57" s="3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12"/>
      <c r="B58" s="220"/>
      <c r="C58" s="213">
        <v>2</v>
      </c>
      <c r="D58" s="224" t="s">
        <v>147</v>
      </c>
      <c r="E58" s="218">
        <v>38.29</v>
      </c>
      <c r="F58" s="18"/>
      <c r="G58" s="3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125" customFormat="1" ht="15.75" customHeight="1" x14ac:dyDescent="0.3">
      <c r="A59" s="212"/>
      <c r="B59" s="220"/>
      <c r="C59" s="213">
        <v>3</v>
      </c>
      <c r="D59" s="19" t="s">
        <v>134</v>
      </c>
      <c r="E59" s="218">
        <v>39.200000000000003</v>
      </c>
      <c r="F59" s="18"/>
      <c r="G59" s="3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125" customFormat="1" ht="15.75" customHeight="1" x14ac:dyDescent="0.3">
      <c r="A60" s="212"/>
      <c r="B60" s="220"/>
      <c r="C60" s="213">
        <v>4</v>
      </c>
      <c r="D60" s="41" t="s">
        <v>129</v>
      </c>
      <c r="E60" s="218">
        <v>47.4</v>
      </c>
      <c r="F60" s="18"/>
      <c r="G60" s="3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125" customFormat="1" ht="15.75" customHeight="1" x14ac:dyDescent="0.3">
      <c r="A61" s="212"/>
      <c r="B61" s="220"/>
      <c r="C61" s="213">
        <v>5</v>
      </c>
      <c r="D61" s="19" t="s">
        <v>283</v>
      </c>
      <c r="E61" s="218">
        <v>51.17</v>
      </c>
      <c r="F61" s="18"/>
      <c r="G61" s="3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125" customFormat="1" ht="15.75" customHeight="1" x14ac:dyDescent="0.3">
      <c r="A62" s="212"/>
      <c r="B62" s="220"/>
      <c r="C62" s="213"/>
      <c r="D62" s="19"/>
      <c r="E62" s="218"/>
      <c r="F62" s="18"/>
      <c r="G62" s="3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137"/>
      <c r="B63" s="220" t="s">
        <v>7</v>
      </c>
      <c r="C63" s="213">
        <v>1</v>
      </c>
      <c r="D63" s="19" t="s">
        <v>73</v>
      </c>
      <c r="E63" s="218">
        <v>31.86</v>
      </c>
      <c r="F63" s="2"/>
      <c r="G63" s="3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14"/>
      <c r="B64" s="215"/>
      <c r="C64" s="213">
        <v>2</v>
      </c>
      <c r="D64" s="19" t="s">
        <v>284</v>
      </c>
      <c r="E64" s="218">
        <v>33.299999999999997</v>
      </c>
      <c r="F64" s="2"/>
      <c r="G64" s="3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14"/>
      <c r="B65" s="215"/>
      <c r="C65" s="213">
        <v>3</v>
      </c>
      <c r="D65" s="2" t="s">
        <v>12</v>
      </c>
      <c r="E65" s="218">
        <v>36.700000000000003</v>
      </c>
      <c r="F65" s="2"/>
      <c r="G65" s="3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14"/>
      <c r="B66" s="215"/>
      <c r="C66" s="213">
        <v>4</v>
      </c>
      <c r="D66" s="2" t="s">
        <v>111</v>
      </c>
      <c r="E66" s="218">
        <v>40.5</v>
      </c>
      <c r="F66" s="2"/>
      <c r="G66" s="3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14"/>
      <c r="B67" s="215"/>
      <c r="C67" s="213">
        <v>5</v>
      </c>
      <c r="D67" s="2" t="s">
        <v>112</v>
      </c>
      <c r="E67" s="218">
        <v>43.2</v>
      </c>
      <c r="F67" s="2"/>
      <c r="G67" s="38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214"/>
      <c r="B68" s="215"/>
      <c r="C68" s="213"/>
      <c r="D68" s="137"/>
      <c r="E68" s="218"/>
      <c r="F68" s="2"/>
      <c r="G68" s="3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3">
      <c r="A69" s="212"/>
      <c r="B69" s="220" t="s">
        <v>18</v>
      </c>
      <c r="C69" s="213">
        <v>1</v>
      </c>
      <c r="D69" s="2" t="s">
        <v>13</v>
      </c>
      <c r="E69" s="218">
        <v>29.86</v>
      </c>
      <c r="F69" s="2"/>
      <c r="G69" s="3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3">
      <c r="A70" s="212"/>
      <c r="B70" s="220"/>
      <c r="C70" s="213">
        <v>2</v>
      </c>
      <c r="D70" s="224" t="s">
        <v>74</v>
      </c>
      <c r="E70" s="218">
        <v>31.47</v>
      </c>
      <c r="F70" s="2"/>
      <c r="G70" s="3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3">
      <c r="A71" s="214"/>
      <c r="B71" s="220"/>
      <c r="C71" s="213">
        <v>4</v>
      </c>
      <c r="D71" s="2" t="s">
        <v>14</v>
      </c>
      <c r="E71" s="218">
        <v>33.1</v>
      </c>
      <c r="F71" s="2"/>
      <c r="G71" s="3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14"/>
      <c r="B72" s="220"/>
      <c r="C72" s="213">
        <v>5</v>
      </c>
      <c r="D72" s="2" t="s">
        <v>106</v>
      </c>
      <c r="E72" s="218">
        <v>36.4</v>
      </c>
      <c r="F72" s="2"/>
      <c r="G72" s="3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14"/>
      <c r="B73" s="220"/>
      <c r="C73" s="213">
        <v>6</v>
      </c>
      <c r="D73" s="2" t="s">
        <v>107</v>
      </c>
      <c r="E73" s="218">
        <v>37.44</v>
      </c>
      <c r="F73" s="2"/>
      <c r="G73" s="3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14"/>
      <c r="B74" s="220"/>
      <c r="C74" s="213">
        <v>7</v>
      </c>
      <c r="D74" s="224" t="s">
        <v>45</v>
      </c>
      <c r="E74" s="218">
        <v>39.1</v>
      </c>
      <c r="F74" s="18"/>
      <c r="G74" s="3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14"/>
      <c r="B75" s="220"/>
      <c r="C75" s="213">
        <v>8</v>
      </c>
      <c r="D75" s="2" t="s">
        <v>122</v>
      </c>
      <c r="E75" s="218">
        <v>39.4</v>
      </c>
      <c r="F75" s="18"/>
      <c r="G75" s="3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14"/>
      <c r="B76" s="220"/>
      <c r="C76" s="213"/>
      <c r="D76" s="2"/>
      <c r="E76" s="218"/>
      <c r="F76" s="2"/>
      <c r="G76" s="3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14"/>
      <c r="B77" s="220" t="s">
        <v>8</v>
      </c>
      <c r="C77" s="213">
        <v>1</v>
      </c>
      <c r="D77" s="2" t="s">
        <v>76</v>
      </c>
      <c r="E77" s="218">
        <v>30.7</v>
      </c>
      <c r="F77" s="2"/>
      <c r="G77" s="3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14"/>
      <c r="B78" s="220"/>
      <c r="C78" s="213">
        <v>2</v>
      </c>
      <c r="D78" s="2" t="s">
        <v>123</v>
      </c>
      <c r="E78" s="218">
        <v>31.05</v>
      </c>
      <c r="F78" s="2"/>
      <c r="G78" s="3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14"/>
      <c r="B79" s="220"/>
      <c r="C79" s="213">
        <v>3</v>
      </c>
      <c r="D79" s="224" t="s">
        <v>285</v>
      </c>
      <c r="E79" s="35">
        <v>31.2</v>
      </c>
      <c r="F79" s="2"/>
      <c r="G79" s="3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21"/>
      <c r="B80" s="137"/>
      <c r="C80" s="213">
        <v>4</v>
      </c>
      <c r="D80" s="224" t="s">
        <v>103</v>
      </c>
      <c r="E80" s="35">
        <v>31.35</v>
      </c>
      <c r="F80" s="2"/>
      <c r="G80" s="3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21"/>
      <c r="B81" s="220"/>
      <c r="C81" s="213">
        <v>5</v>
      </c>
      <c r="D81" s="224" t="s">
        <v>234</v>
      </c>
      <c r="E81" s="140">
        <v>32.19</v>
      </c>
      <c r="F81" s="2"/>
      <c r="G81" s="3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21"/>
      <c r="B82" s="220"/>
      <c r="C82" s="213">
        <v>6</v>
      </c>
      <c r="D82" s="224" t="s">
        <v>286</v>
      </c>
      <c r="E82" s="35">
        <v>32.200000000000003</v>
      </c>
      <c r="F82" s="2"/>
      <c r="G82" s="3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21"/>
      <c r="B83" s="220"/>
      <c r="C83" s="213">
        <v>7</v>
      </c>
      <c r="D83" s="224" t="s">
        <v>233</v>
      </c>
      <c r="E83" s="35">
        <v>32.299999999999997</v>
      </c>
      <c r="F83" s="2"/>
      <c r="G83" s="3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21"/>
      <c r="B84" s="220"/>
      <c r="C84" s="213">
        <v>8</v>
      </c>
      <c r="D84" s="224" t="s">
        <v>287</v>
      </c>
      <c r="E84" s="35">
        <v>32.6</v>
      </c>
      <c r="F84" s="2"/>
      <c r="G84" s="3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21"/>
      <c r="B85" s="220"/>
      <c r="C85" s="213">
        <v>9</v>
      </c>
      <c r="D85" s="2" t="s">
        <v>124</v>
      </c>
      <c r="E85" s="35">
        <v>32.6</v>
      </c>
      <c r="F85" s="2"/>
      <c r="G85" s="3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21"/>
      <c r="B86" s="220"/>
      <c r="C86" s="213">
        <v>10</v>
      </c>
      <c r="D86" s="224" t="s">
        <v>193</v>
      </c>
      <c r="E86" s="140">
        <v>33</v>
      </c>
      <c r="F86" s="2"/>
      <c r="G86" s="3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21"/>
      <c r="B87" s="220"/>
      <c r="C87" s="213">
        <v>11</v>
      </c>
      <c r="D87" s="224" t="s">
        <v>105</v>
      </c>
      <c r="E87" s="140">
        <v>34.799999999999997</v>
      </c>
      <c r="F87" s="2"/>
      <c r="G87" s="3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21"/>
      <c r="B88" s="220"/>
      <c r="C88" s="213">
        <v>12</v>
      </c>
      <c r="D88" s="224" t="s">
        <v>288</v>
      </c>
      <c r="E88" s="140">
        <v>38.590000000000003</v>
      </c>
      <c r="F88" s="2"/>
      <c r="G88" s="3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21"/>
      <c r="B89" s="220"/>
      <c r="C89" s="213"/>
      <c r="D89" s="224"/>
      <c r="E89" s="140"/>
      <c r="F89" s="2"/>
      <c r="G89" s="3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21"/>
      <c r="B90" s="12" t="s">
        <v>19</v>
      </c>
      <c r="C90" s="213">
        <v>1</v>
      </c>
      <c r="D90" s="2" t="s">
        <v>17</v>
      </c>
      <c r="E90" s="218">
        <v>26.68</v>
      </c>
      <c r="F90" s="2"/>
      <c r="G90" s="3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21"/>
      <c r="B91" s="220"/>
      <c r="C91" s="213">
        <v>2</v>
      </c>
      <c r="D91" s="224" t="s">
        <v>289</v>
      </c>
      <c r="E91" s="140">
        <v>27.9</v>
      </c>
      <c r="F91" s="2"/>
      <c r="G91" s="3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21"/>
      <c r="B92" s="220"/>
      <c r="C92" s="213">
        <v>3</v>
      </c>
      <c r="D92" s="224" t="s">
        <v>290</v>
      </c>
      <c r="E92" s="140">
        <v>30.32</v>
      </c>
      <c r="F92" s="2"/>
      <c r="G92" s="3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21"/>
      <c r="B93" s="220"/>
      <c r="C93" s="213">
        <v>4</v>
      </c>
      <c r="D93" s="224" t="s">
        <v>100</v>
      </c>
      <c r="E93" s="140">
        <v>31.97</v>
      </c>
      <c r="F93" s="2"/>
      <c r="G93" s="3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21"/>
      <c r="B94" s="220"/>
      <c r="C94" s="213">
        <v>5</v>
      </c>
      <c r="D94" s="224" t="s">
        <v>291</v>
      </c>
      <c r="E94" s="140">
        <v>33</v>
      </c>
      <c r="F94" s="2"/>
      <c r="G94" s="3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21"/>
      <c r="B95" s="220"/>
      <c r="C95" s="213">
        <v>6</v>
      </c>
      <c r="D95" s="224" t="s">
        <v>292</v>
      </c>
      <c r="E95" s="140">
        <v>36.659999999999997</v>
      </c>
      <c r="F95" s="2"/>
      <c r="G95" s="3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21"/>
      <c r="B96" s="220"/>
      <c r="C96" s="213"/>
      <c r="D96" s="224"/>
      <c r="E96" s="140"/>
      <c r="F96" s="2"/>
      <c r="G96" s="3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25"/>
      <c r="B97" s="220" t="s">
        <v>23</v>
      </c>
      <c r="C97" s="213">
        <v>1</v>
      </c>
      <c r="D97" s="224" t="s">
        <v>235</v>
      </c>
      <c r="E97" s="218">
        <v>29.62</v>
      </c>
      <c r="F97" s="2"/>
      <c r="G97" s="3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25"/>
      <c r="B98" s="220"/>
      <c r="C98" s="213">
        <v>2</v>
      </c>
      <c r="D98" s="2" t="s">
        <v>47</v>
      </c>
      <c r="E98" s="218">
        <v>29.83</v>
      </c>
      <c r="F98" s="2"/>
      <c r="G98" s="3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25"/>
      <c r="B99" s="220"/>
      <c r="C99" s="213">
        <v>3</v>
      </c>
      <c r="D99" s="2" t="s">
        <v>68</v>
      </c>
      <c r="E99" s="218">
        <v>30.39</v>
      </c>
      <c r="F99" s="2"/>
      <c r="G99" s="3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25"/>
      <c r="B100" s="220"/>
      <c r="C100" s="213">
        <v>4</v>
      </c>
      <c r="D100" s="2" t="s">
        <v>293</v>
      </c>
      <c r="E100" s="218">
        <v>33.6</v>
      </c>
      <c r="F100" s="2"/>
      <c r="G100" s="3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25"/>
      <c r="B101" s="220"/>
      <c r="C101" s="28"/>
      <c r="D101" s="41"/>
      <c r="E101" s="35"/>
      <c r="F101" s="2"/>
      <c r="G101" s="3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12" t="s">
        <v>34</v>
      </c>
      <c r="B102" s="222"/>
      <c r="C102" s="213">
        <v>1</v>
      </c>
      <c r="D102" s="2" t="s">
        <v>77</v>
      </c>
      <c r="E102" s="32">
        <v>30.55</v>
      </c>
      <c r="F102" s="2"/>
      <c r="G102" s="3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21"/>
      <c r="B103" s="222"/>
      <c r="C103" s="226"/>
      <c r="D103" s="2"/>
      <c r="E103" s="32"/>
      <c r="F103" s="2"/>
      <c r="G103" s="3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11" t="s">
        <v>36</v>
      </c>
      <c r="B104" s="222"/>
      <c r="C104" s="226">
        <v>1</v>
      </c>
      <c r="D104" s="2" t="s">
        <v>126</v>
      </c>
      <c r="E104" s="32">
        <v>36.15</v>
      </c>
      <c r="F104" s="2"/>
      <c r="G104" s="3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21"/>
      <c r="B105" s="222"/>
      <c r="C105" s="226"/>
      <c r="D105" s="221"/>
      <c r="E105" s="227"/>
      <c r="F105" s="2"/>
      <c r="G105" s="3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25" t="s">
        <v>20</v>
      </c>
      <c r="B106" s="222"/>
      <c r="C106" s="226"/>
      <c r="D106" s="221"/>
      <c r="E106" s="227"/>
      <c r="F106" s="2"/>
      <c r="G106" s="3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28" t="s">
        <v>21</v>
      </c>
      <c r="B107" s="229"/>
      <c r="C107" s="230"/>
      <c r="D107" s="231"/>
      <c r="E107" s="227"/>
      <c r="F107" s="2"/>
      <c r="G107" s="3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25"/>
      <c r="B108" s="225"/>
      <c r="C108" s="230"/>
      <c r="D108" s="229"/>
      <c r="E108" s="227"/>
      <c r="F108" s="2"/>
      <c r="G108" s="3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21"/>
      <c r="B109" s="222"/>
      <c r="C109" s="226"/>
      <c r="D109" s="221"/>
      <c r="E109" s="227"/>
      <c r="F109" s="2"/>
      <c r="G109" s="3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21"/>
      <c r="B110" s="222"/>
      <c r="C110" s="226"/>
      <c r="D110" s="221"/>
      <c r="E110" s="227"/>
      <c r="F110" s="2"/>
      <c r="G110" s="3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21"/>
      <c r="B111" s="222"/>
      <c r="C111" s="226"/>
      <c r="D111" s="221"/>
      <c r="E111" s="227"/>
      <c r="F111" s="2"/>
      <c r="G111" s="3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21"/>
      <c r="B112" s="222"/>
      <c r="C112" s="226"/>
      <c r="D112" s="221"/>
      <c r="E112" s="238"/>
      <c r="F112" s="2"/>
      <c r="G112" s="3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21"/>
      <c r="B113" s="222"/>
      <c r="C113" s="226"/>
      <c r="D113" s="221"/>
      <c r="E113" s="239"/>
      <c r="F113" s="2"/>
      <c r="G113" s="3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21"/>
      <c r="B114" s="222"/>
      <c r="C114" s="226"/>
      <c r="D114" s="221"/>
      <c r="E114" s="232"/>
      <c r="F114" s="2"/>
      <c r="G114" s="3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0"/>
      <c r="C115" s="28"/>
      <c r="D115" s="2"/>
      <c r="E115" s="37"/>
      <c r="F115" s="2"/>
      <c r="G115" s="3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0"/>
      <c r="C116" s="28"/>
      <c r="D116" s="2"/>
      <c r="E116" s="37"/>
      <c r="F116" s="2"/>
      <c r="G116" s="3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0"/>
      <c r="C117" s="28"/>
      <c r="D117" s="2"/>
      <c r="E117" s="37"/>
      <c r="F117" s="2"/>
      <c r="G117" s="3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0"/>
      <c r="C118" s="28"/>
      <c r="D118" s="2"/>
      <c r="E118" s="37"/>
      <c r="F118" s="2"/>
      <c r="G118" s="3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0"/>
      <c r="C119" s="28"/>
      <c r="D119" s="2"/>
      <c r="E119" s="37"/>
      <c r="F119" s="2"/>
      <c r="G119" s="3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0"/>
      <c r="C120" s="28"/>
      <c r="D120" s="2"/>
      <c r="E120" s="37"/>
      <c r="F120" s="2"/>
      <c r="G120" s="3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0"/>
      <c r="C121" s="28"/>
      <c r="D121" s="2"/>
      <c r="E121" s="37"/>
      <c r="F121" s="2"/>
      <c r="G121" s="3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0"/>
      <c r="C122" s="28"/>
      <c r="D122" s="2"/>
      <c r="E122" s="37"/>
      <c r="F122" s="2"/>
      <c r="G122" s="3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0"/>
      <c r="C123" s="28"/>
      <c r="D123" s="2"/>
      <c r="E123" s="37"/>
      <c r="F123" s="2"/>
      <c r="G123" s="3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0"/>
      <c r="C124" s="28"/>
      <c r="D124" s="2"/>
      <c r="E124" s="37"/>
      <c r="F124" s="2"/>
      <c r="G124" s="3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0"/>
      <c r="C125" s="28"/>
      <c r="D125" s="2"/>
      <c r="E125" s="37"/>
      <c r="F125" s="2"/>
      <c r="G125" s="3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0"/>
      <c r="C126" s="28"/>
      <c r="D126" s="2"/>
      <c r="E126" s="37"/>
      <c r="F126" s="2"/>
      <c r="G126" s="3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0"/>
      <c r="C127" s="28"/>
      <c r="D127" s="2"/>
      <c r="E127" s="37"/>
      <c r="F127" s="2"/>
      <c r="G127" s="3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0"/>
      <c r="C128" s="28"/>
      <c r="D128" s="2"/>
      <c r="E128" s="37"/>
      <c r="F128" s="2"/>
      <c r="G128" s="3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0"/>
      <c r="C129" s="28"/>
      <c r="D129" s="2"/>
      <c r="E129" s="37"/>
      <c r="F129" s="2"/>
      <c r="G129" s="3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0"/>
      <c r="C130" s="28"/>
      <c r="D130" s="2"/>
      <c r="E130" s="37"/>
      <c r="F130" s="2"/>
      <c r="G130" s="3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0"/>
      <c r="C131" s="28"/>
      <c r="D131" s="2"/>
      <c r="E131" s="37"/>
      <c r="F131" s="2"/>
      <c r="G131" s="3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0"/>
      <c r="C132" s="28"/>
      <c r="D132" s="2"/>
      <c r="E132" s="37"/>
      <c r="F132" s="2"/>
      <c r="G132" s="3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0"/>
      <c r="C133" s="28"/>
      <c r="D133" s="2"/>
      <c r="E133" s="37"/>
      <c r="F133" s="2"/>
      <c r="G133" s="3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0"/>
      <c r="C134" s="28"/>
      <c r="D134" s="2"/>
      <c r="E134" s="37"/>
      <c r="F134" s="2"/>
      <c r="G134" s="3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0"/>
      <c r="C135" s="28"/>
      <c r="D135" s="2"/>
      <c r="E135" s="37"/>
      <c r="F135" s="2"/>
      <c r="G135" s="3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0"/>
      <c r="C136" s="28"/>
      <c r="D136" s="2"/>
      <c r="E136" s="37"/>
      <c r="F136" s="2"/>
      <c r="G136" s="3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0"/>
      <c r="C137" s="28"/>
      <c r="D137" s="2"/>
      <c r="E137" s="37"/>
      <c r="F137" s="2"/>
      <c r="G137" s="3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0"/>
      <c r="C138" s="28"/>
      <c r="D138" s="2"/>
      <c r="E138" s="37"/>
      <c r="F138" s="2"/>
      <c r="G138" s="3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0"/>
      <c r="C139" s="28"/>
      <c r="D139" s="2"/>
      <c r="E139" s="37"/>
      <c r="F139" s="2"/>
      <c r="G139" s="3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0"/>
      <c r="C140" s="28"/>
      <c r="D140" s="2"/>
      <c r="E140" s="37"/>
      <c r="F140" s="2"/>
      <c r="G140" s="3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0"/>
      <c r="C141" s="28"/>
      <c r="D141" s="2"/>
      <c r="E141" s="37"/>
      <c r="F141" s="2"/>
      <c r="G141" s="3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0"/>
      <c r="C142" s="28"/>
      <c r="D142" s="2"/>
      <c r="E142" s="37"/>
      <c r="F142" s="2"/>
      <c r="G142" s="3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0"/>
      <c r="C143" s="28"/>
      <c r="D143" s="2"/>
      <c r="E143" s="37"/>
      <c r="F143" s="2"/>
      <c r="G143" s="3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0"/>
      <c r="C144" s="28"/>
      <c r="D144" s="2"/>
      <c r="E144" s="37"/>
      <c r="F144" s="2"/>
      <c r="G144" s="3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0"/>
      <c r="C145" s="28"/>
      <c r="D145" s="2"/>
      <c r="E145" s="37"/>
      <c r="F145" s="2"/>
      <c r="G145" s="3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0"/>
      <c r="C146" s="28"/>
      <c r="D146" s="2"/>
      <c r="E146" s="37"/>
      <c r="F146" s="2"/>
      <c r="G146" s="3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0"/>
      <c r="C147" s="28"/>
      <c r="D147" s="2"/>
      <c r="E147" s="37"/>
      <c r="F147" s="2"/>
      <c r="G147" s="3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0"/>
      <c r="C148" s="28"/>
      <c r="D148" s="2"/>
      <c r="E148" s="37"/>
      <c r="F148" s="2"/>
      <c r="G148" s="3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0"/>
      <c r="C149" s="28"/>
      <c r="D149" s="2"/>
      <c r="E149" s="37"/>
      <c r="F149" s="2"/>
      <c r="G149" s="3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0"/>
      <c r="C150" s="28"/>
      <c r="D150" s="2"/>
      <c r="E150" s="37"/>
      <c r="F150" s="2"/>
      <c r="G150" s="3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0"/>
      <c r="C151" s="28"/>
      <c r="D151" s="2"/>
      <c r="E151" s="37"/>
      <c r="F151" s="2"/>
      <c r="G151" s="3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0"/>
      <c r="C152" s="28"/>
      <c r="D152" s="2"/>
      <c r="E152" s="37"/>
      <c r="F152" s="2"/>
      <c r="G152" s="3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0"/>
      <c r="C153" s="28"/>
      <c r="D153" s="2"/>
      <c r="E153" s="37"/>
      <c r="F153" s="2"/>
      <c r="G153" s="3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0"/>
      <c r="C154" s="28"/>
      <c r="D154" s="2"/>
      <c r="E154" s="37"/>
      <c r="F154" s="2"/>
      <c r="G154" s="3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0"/>
      <c r="C155" s="28"/>
      <c r="D155" s="2"/>
      <c r="E155" s="37"/>
      <c r="F155" s="2"/>
      <c r="G155" s="3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0"/>
      <c r="C156" s="28"/>
      <c r="D156" s="2"/>
      <c r="E156" s="37"/>
      <c r="F156" s="2"/>
      <c r="G156" s="3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0"/>
      <c r="C157" s="28"/>
      <c r="D157" s="2"/>
      <c r="E157" s="37"/>
      <c r="F157" s="2"/>
      <c r="G157" s="3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0"/>
      <c r="C158" s="28"/>
      <c r="D158" s="2"/>
      <c r="E158" s="37"/>
      <c r="F158" s="2"/>
      <c r="G158" s="3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0"/>
      <c r="C159" s="28"/>
      <c r="D159" s="2"/>
      <c r="E159" s="37"/>
      <c r="F159" s="2"/>
      <c r="G159" s="3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0"/>
      <c r="C160" s="28"/>
      <c r="D160" s="2"/>
      <c r="E160" s="37"/>
      <c r="F160" s="2"/>
      <c r="G160" s="3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0"/>
      <c r="C161" s="28"/>
      <c r="D161" s="2"/>
      <c r="E161" s="37"/>
      <c r="F161" s="2"/>
      <c r="G161" s="3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0"/>
      <c r="C162" s="28"/>
      <c r="D162" s="2"/>
      <c r="E162" s="37"/>
      <c r="F162" s="2"/>
      <c r="G162" s="3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0"/>
      <c r="C163" s="28"/>
      <c r="D163" s="2"/>
      <c r="E163" s="37"/>
      <c r="F163" s="2"/>
      <c r="G163" s="3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0"/>
      <c r="C164" s="28"/>
      <c r="D164" s="2"/>
      <c r="E164" s="37"/>
      <c r="F164" s="2"/>
      <c r="G164" s="3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0"/>
      <c r="C165" s="28"/>
      <c r="D165" s="2"/>
      <c r="E165" s="37"/>
      <c r="F165" s="2"/>
      <c r="G165" s="3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0"/>
      <c r="C166" s="28"/>
      <c r="D166" s="2"/>
      <c r="E166" s="37"/>
      <c r="F166" s="2"/>
      <c r="G166" s="3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0"/>
      <c r="C167" s="28"/>
      <c r="D167" s="2"/>
      <c r="E167" s="37"/>
      <c r="F167" s="2"/>
      <c r="G167" s="3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0"/>
      <c r="C168" s="28"/>
      <c r="D168" s="2"/>
      <c r="E168" s="37"/>
      <c r="F168" s="2"/>
      <c r="G168" s="3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0"/>
      <c r="C169" s="28"/>
      <c r="D169" s="2"/>
      <c r="E169" s="37"/>
      <c r="F169" s="2"/>
      <c r="G169" s="3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0"/>
      <c r="C170" s="28"/>
      <c r="D170" s="2"/>
      <c r="E170" s="37"/>
      <c r="F170" s="2"/>
      <c r="G170" s="3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0"/>
      <c r="C171" s="28"/>
      <c r="D171" s="2"/>
      <c r="E171" s="37"/>
      <c r="F171" s="2"/>
      <c r="G171" s="3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0"/>
      <c r="C172" s="28"/>
      <c r="D172" s="2"/>
      <c r="E172" s="37"/>
      <c r="F172" s="2"/>
      <c r="G172" s="3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0"/>
      <c r="C173" s="28"/>
      <c r="D173" s="2"/>
      <c r="E173" s="37"/>
      <c r="F173" s="2"/>
      <c r="G173" s="3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0"/>
      <c r="C174" s="28"/>
      <c r="D174" s="2"/>
      <c r="E174" s="37"/>
      <c r="F174" s="2"/>
      <c r="G174" s="3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0"/>
      <c r="C175" s="28"/>
      <c r="D175" s="2"/>
      <c r="E175" s="37"/>
      <c r="F175" s="2"/>
      <c r="G175" s="3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0"/>
      <c r="C176" s="28"/>
      <c r="D176" s="2"/>
      <c r="E176" s="37"/>
      <c r="F176" s="2"/>
      <c r="G176" s="3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0"/>
      <c r="C177" s="28"/>
      <c r="D177" s="2"/>
      <c r="E177" s="37"/>
      <c r="F177" s="2"/>
      <c r="G177" s="3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0"/>
      <c r="C178" s="28"/>
      <c r="D178" s="2"/>
      <c r="E178" s="37"/>
      <c r="F178" s="2"/>
      <c r="G178" s="3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0"/>
      <c r="C179" s="28"/>
      <c r="D179" s="2"/>
      <c r="E179" s="37"/>
      <c r="F179" s="2"/>
      <c r="G179" s="3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0"/>
      <c r="C180" s="28"/>
      <c r="D180" s="2"/>
      <c r="E180" s="37"/>
      <c r="F180" s="2"/>
      <c r="G180" s="3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0"/>
      <c r="C181" s="28"/>
      <c r="D181" s="2"/>
      <c r="E181" s="37"/>
      <c r="F181" s="2"/>
      <c r="G181" s="3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0"/>
      <c r="C182" s="28"/>
      <c r="D182" s="2"/>
      <c r="E182" s="37"/>
      <c r="F182" s="2"/>
      <c r="G182" s="3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0"/>
      <c r="C183" s="28"/>
      <c r="D183" s="2"/>
      <c r="E183" s="37"/>
      <c r="F183" s="2"/>
      <c r="G183" s="3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0"/>
      <c r="C184" s="28"/>
      <c r="D184" s="2"/>
      <c r="E184" s="37"/>
      <c r="F184" s="2"/>
      <c r="G184" s="3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0"/>
      <c r="C185" s="28"/>
      <c r="D185" s="2"/>
      <c r="E185" s="37"/>
      <c r="F185" s="2"/>
      <c r="G185" s="3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0"/>
      <c r="C186" s="28"/>
      <c r="D186" s="2"/>
      <c r="E186" s="37"/>
      <c r="F186" s="2"/>
      <c r="G186" s="3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0"/>
      <c r="C187" s="28"/>
      <c r="D187" s="2"/>
      <c r="E187" s="37"/>
      <c r="F187" s="2"/>
      <c r="G187" s="3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0"/>
      <c r="C188" s="28"/>
      <c r="D188" s="2"/>
      <c r="E188" s="37"/>
      <c r="F188" s="2"/>
      <c r="G188" s="3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0"/>
      <c r="C189" s="28"/>
      <c r="D189" s="2"/>
      <c r="E189" s="37"/>
      <c r="F189" s="2"/>
      <c r="G189" s="3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0"/>
      <c r="C190" s="28"/>
      <c r="D190" s="2"/>
      <c r="E190" s="37"/>
      <c r="F190" s="2"/>
      <c r="G190" s="3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0"/>
      <c r="C191" s="28"/>
      <c r="D191" s="2"/>
      <c r="E191" s="37"/>
      <c r="F191" s="2"/>
      <c r="G191" s="3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0"/>
      <c r="C192" s="28"/>
      <c r="D192" s="2"/>
      <c r="E192" s="37"/>
      <c r="F192" s="2"/>
      <c r="G192" s="3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0"/>
      <c r="C193" s="28"/>
      <c r="D193" s="2"/>
      <c r="E193" s="37"/>
      <c r="F193" s="2"/>
      <c r="G193" s="3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0"/>
      <c r="C194" s="28"/>
      <c r="D194" s="2"/>
      <c r="E194" s="37"/>
      <c r="F194" s="2"/>
      <c r="G194" s="3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0"/>
      <c r="C195" s="28"/>
      <c r="D195" s="2"/>
      <c r="E195" s="37"/>
      <c r="F195" s="2"/>
      <c r="G195" s="3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0"/>
      <c r="C196" s="28"/>
      <c r="D196" s="2"/>
      <c r="E196" s="37"/>
      <c r="F196" s="2"/>
      <c r="G196" s="3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0"/>
      <c r="C197" s="28"/>
      <c r="D197" s="2"/>
      <c r="E197" s="37"/>
      <c r="F197" s="2"/>
      <c r="G197" s="3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0"/>
      <c r="C198" s="28"/>
      <c r="D198" s="2"/>
      <c r="E198" s="37"/>
      <c r="F198" s="2"/>
      <c r="G198" s="3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0"/>
      <c r="C199" s="28"/>
      <c r="D199" s="2"/>
      <c r="E199" s="37"/>
      <c r="F199" s="2"/>
      <c r="G199" s="3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0"/>
      <c r="C200" s="28"/>
      <c r="D200" s="2"/>
      <c r="E200" s="37"/>
      <c r="F200" s="2"/>
      <c r="G200" s="3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0"/>
      <c r="C201" s="28"/>
      <c r="D201" s="2"/>
      <c r="E201" s="37"/>
      <c r="F201" s="2"/>
      <c r="G201" s="3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0"/>
      <c r="C202" s="28"/>
      <c r="D202" s="2"/>
      <c r="E202" s="37"/>
      <c r="F202" s="2"/>
      <c r="G202" s="3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0"/>
      <c r="C203" s="28"/>
      <c r="D203" s="2"/>
      <c r="E203" s="37"/>
      <c r="F203" s="2"/>
      <c r="G203" s="3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0"/>
      <c r="C204" s="28"/>
      <c r="D204" s="2"/>
      <c r="E204" s="37"/>
      <c r="F204" s="2"/>
      <c r="G204" s="3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0"/>
      <c r="C205" s="28"/>
      <c r="D205" s="2"/>
      <c r="E205" s="37"/>
      <c r="F205" s="2"/>
      <c r="G205" s="3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0"/>
      <c r="C206" s="28"/>
      <c r="D206" s="2"/>
      <c r="E206" s="37"/>
      <c r="F206" s="2"/>
      <c r="G206" s="3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0"/>
      <c r="C207" s="28"/>
      <c r="D207" s="2"/>
      <c r="E207" s="37"/>
      <c r="F207" s="2"/>
      <c r="G207" s="3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0"/>
      <c r="C208" s="28"/>
      <c r="D208" s="2"/>
      <c r="E208" s="37"/>
      <c r="F208" s="2"/>
      <c r="G208" s="3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0"/>
      <c r="C209" s="28"/>
      <c r="D209" s="2"/>
      <c r="E209" s="37"/>
      <c r="F209" s="2"/>
      <c r="G209" s="3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0"/>
      <c r="C210" s="28"/>
      <c r="D210" s="2"/>
      <c r="E210" s="37"/>
      <c r="F210" s="2"/>
      <c r="G210" s="3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0"/>
      <c r="C211" s="28"/>
      <c r="D211" s="2"/>
      <c r="E211" s="37"/>
      <c r="F211" s="2"/>
      <c r="G211" s="3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0"/>
      <c r="C212" s="28"/>
      <c r="D212" s="2"/>
      <c r="E212" s="37"/>
      <c r="F212" s="2"/>
      <c r="G212" s="3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0"/>
      <c r="C213" s="28"/>
      <c r="D213" s="2"/>
      <c r="E213" s="37"/>
      <c r="F213" s="2"/>
      <c r="G213" s="3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0"/>
      <c r="C214" s="28"/>
      <c r="D214" s="2"/>
      <c r="E214" s="37"/>
      <c r="F214" s="2"/>
      <c r="G214" s="3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0"/>
      <c r="C215" s="28"/>
      <c r="D215" s="2"/>
      <c r="E215" s="37"/>
      <c r="F215" s="2"/>
      <c r="G215" s="3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0"/>
      <c r="C216" s="28"/>
      <c r="D216" s="2"/>
      <c r="E216" s="37"/>
      <c r="F216" s="2"/>
      <c r="G216" s="3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0"/>
      <c r="C217" s="28"/>
      <c r="D217" s="2"/>
      <c r="E217" s="37"/>
      <c r="F217" s="2"/>
      <c r="G217" s="3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0"/>
      <c r="C218" s="28"/>
      <c r="D218" s="2"/>
      <c r="E218" s="37"/>
      <c r="F218" s="2"/>
      <c r="G218" s="3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0"/>
      <c r="C219" s="28"/>
      <c r="D219" s="2"/>
      <c r="E219" s="37"/>
      <c r="F219" s="2"/>
      <c r="G219" s="3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0"/>
      <c r="C220" s="28"/>
      <c r="D220" s="2"/>
      <c r="E220" s="37"/>
      <c r="F220" s="2"/>
      <c r="G220" s="3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0"/>
      <c r="C221" s="28"/>
      <c r="D221" s="2"/>
      <c r="E221" s="37"/>
      <c r="F221" s="2"/>
      <c r="G221" s="3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0"/>
      <c r="C222" s="28"/>
      <c r="D222" s="2"/>
      <c r="E222" s="37"/>
      <c r="F222" s="2"/>
      <c r="G222" s="3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0"/>
      <c r="C223" s="28"/>
      <c r="D223" s="2"/>
      <c r="E223" s="37"/>
      <c r="F223" s="2"/>
      <c r="G223" s="3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0"/>
      <c r="C224" s="28"/>
      <c r="D224" s="2"/>
      <c r="E224" s="37"/>
      <c r="F224" s="2"/>
      <c r="G224" s="3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0"/>
      <c r="C225" s="28"/>
      <c r="D225" s="2"/>
      <c r="E225" s="37"/>
      <c r="F225" s="2"/>
      <c r="G225" s="3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0"/>
      <c r="C226" s="28"/>
      <c r="D226" s="2"/>
      <c r="E226" s="37"/>
      <c r="F226" s="2"/>
      <c r="G226" s="3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0"/>
      <c r="C227" s="28"/>
      <c r="D227" s="2"/>
      <c r="E227" s="37"/>
      <c r="F227" s="2"/>
      <c r="G227" s="3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0"/>
      <c r="C228" s="28"/>
      <c r="D228" s="2"/>
      <c r="E228" s="37"/>
      <c r="F228" s="2"/>
      <c r="G228" s="3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0"/>
      <c r="C229" s="28"/>
      <c r="D229" s="2"/>
      <c r="E229" s="37"/>
      <c r="F229" s="2"/>
      <c r="G229" s="3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0"/>
      <c r="C230" s="28"/>
      <c r="D230" s="2"/>
      <c r="E230" s="37"/>
      <c r="F230" s="2"/>
      <c r="G230" s="3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0"/>
      <c r="C231" s="28"/>
      <c r="D231" s="2"/>
      <c r="E231" s="37"/>
      <c r="F231" s="2"/>
      <c r="G231" s="3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0"/>
      <c r="C232" s="28"/>
      <c r="D232" s="2"/>
      <c r="E232" s="37"/>
      <c r="F232" s="2"/>
      <c r="G232" s="3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0"/>
      <c r="C233" s="28"/>
      <c r="D233" s="2"/>
      <c r="E233" s="37"/>
      <c r="F233" s="2"/>
      <c r="G233" s="3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0"/>
      <c r="C234" s="28"/>
      <c r="D234" s="2"/>
      <c r="E234" s="37"/>
      <c r="F234" s="2"/>
      <c r="G234" s="3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0"/>
      <c r="C235" s="28"/>
      <c r="D235" s="2"/>
      <c r="E235" s="37"/>
      <c r="F235" s="2"/>
      <c r="G235" s="3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0"/>
      <c r="C236" s="28"/>
      <c r="D236" s="2"/>
      <c r="E236" s="37"/>
      <c r="F236" s="2"/>
      <c r="G236" s="3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0"/>
      <c r="C237" s="28"/>
      <c r="D237" s="2"/>
      <c r="E237" s="37"/>
      <c r="F237" s="2"/>
      <c r="G237" s="3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0"/>
      <c r="C238" s="28"/>
      <c r="D238" s="2"/>
      <c r="E238" s="37"/>
      <c r="F238" s="2"/>
      <c r="G238" s="3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0"/>
      <c r="C239" s="28"/>
      <c r="D239" s="2"/>
      <c r="E239" s="37"/>
      <c r="F239" s="2"/>
      <c r="G239" s="3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0"/>
      <c r="C240" s="28"/>
      <c r="D240" s="2"/>
      <c r="E240" s="37"/>
      <c r="F240" s="2"/>
      <c r="G240" s="3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0"/>
      <c r="C241" s="28"/>
      <c r="D241" s="2"/>
      <c r="E241" s="37"/>
      <c r="F241" s="2"/>
      <c r="G241" s="3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0"/>
      <c r="C242" s="28"/>
      <c r="D242" s="2"/>
      <c r="E242" s="37"/>
      <c r="F242" s="2"/>
      <c r="G242" s="3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0"/>
      <c r="C243" s="28"/>
      <c r="D243" s="2"/>
      <c r="E243" s="37"/>
      <c r="F243" s="2"/>
      <c r="G243" s="3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0"/>
      <c r="C244" s="28"/>
      <c r="D244" s="2"/>
      <c r="E244" s="37"/>
      <c r="F244" s="2"/>
      <c r="G244" s="3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0"/>
      <c r="C245" s="28"/>
      <c r="D245" s="2"/>
      <c r="E245" s="37"/>
      <c r="F245" s="2"/>
      <c r="G245" s="3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0"/>
      <c r="C246" s="28"/>
      <c r="D246" s="2"/>
      <c r="E246" s="37"/>
      <c r="F246" s="2"/>
      <c r="G246" s="3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0"/>
      <c r="C247" s="28"/>
      <c r="D247" s="2"/>
      <c r="E247" s="37"/>
      <c r="F247" s="2"/>
      <c r="G247" s="3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0"/>
      <c r="C248" s="28"/>
      <c r="D248" s="2"/>
      <c r="E248" s="37"/>
      <c r="F248" s="2"/>
      <c r="G248" s="3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0"/>
      <c r="C249" s="28"/>
      <c r="D249" s="2"/>
      <c r="E249" s="37"/>
      <c r="F249" s="2"/>
      <c r="G249" s="3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0"/>
      <c r="C250" s="28"/>
      <c r="D250" s="2"/>
      <c r="E250" s="37"/>
      <c r="F250" s="2"/>
      <c r="G250" s="3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0"/>
      <c r="C251" s="28"/>
      <c r="D251" s="2"/>
      <c r="E251" s="37"/>
      <c r="F251" s="2"/>
      <c r="G251" s="3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0"/>
      <c r="C252" s="28"/>
      <c r="D252" s="2"/>
      <c r="E252" s="37"/>
      <c r="F252" s="2"/>
      <c r="G252" s="3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0"/>
      <c r="C253" s="28"/>
      <c r="D253" s="2"/>
      <c r="E253" s="37"/>
      <c r="F253" s="2"/>
      <c r="G253" s="3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0"/>
      <c r="C254" s="28"/>
      <c r="D254" s="2"/>
      <c r="E254" s="37"/>
      <c r="F254" s="2"/>
      <c r="G254" s="3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0"/>
      <c r="C255" s="28"/>
      <c r="D255" s="2"/>
      <c r="E255" s="37"/>
      <c r="F255" s="2"/>
      <c r="G255" s="3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0"/>
      <c r="C256" s="28"/>
      <c r="D256" s="2"/>
      <c r="E256" s="37"/>
      <c r="F256" s="2"/>
      <c r="G256" s="3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10"/>
      <c r="C257" s="28"/>
      <c r="D257" s="2"/>
      <c r="E257" s="37"/>
      <c r="F257" s="2"/>
      <c r="G257" s="3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10"/>
      <c r="C258" s="28"/>
      <c r="D258" s="2"/>
      <c r="E258" s="37"/>
      <c r="F258" s="2"/>
      <c r="G258" s="3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10"/>
      <c r="C259" s="28"/>
      <c r="D259" s="2"/>
      <c r="E259" s="37"/>
      <c r="F259" s="2"/>
      <c r="G259" s="3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10"/>
      <c r="C260" s="28"/>
      <c r="D260" s="2"/>
      <c r="E260" s="37"/>
      <c r="F260" s="2"/>
      <c r="G260" s="3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10"/>
      <c r="C261" s="28"/>
      <c r="D261" s="2"/>
      <c r="E261" s="37"/>
      <c r="F261" s="2"/>
      <c r="G261" s="3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10"/>
      <c r="C262" s="28"/>
      <c r="D262" s="2"/>
      <c r="E262" s="37"/>
      <c r="F262" s="2"/>
      <c r="G262" s="3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10"/>
      <c r="C263" s="28"/>
      <c r="D263" s="2"/>
      <c r="E263" s="37"/>
      <c r="F263" s="2"/>
      <c r="G263" s="3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10"/>
      <c r="C264" s="28"/>
      <c r="D264" s="2"/>
      <c r="E264" s="37"/>
      <c r="F264" s="2"/>
      <c r="G264" s="3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10"/>
      <c r="C265" s="28"/>
      <c r="D265" s="2"/>
      <c r="E265" s="37"/>
      <c r="F265" s="2"/>
      <c r="G265" s="3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10"/>
      <c r="C266" s="28"/>
      <c r="D266" s="2"/>
      <c r="E266" s="37"/>
      <c r="F266" s="2"/>
      <c r="G266" s="3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10"/>
      <c r="C267" s="28"/>
      <c r="D267" s="2"/>
      <c r="E267" s="37"/>
      <c r="F267" s="2"/>
      <c r="G267" s="3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10"/>
      <c r="C268" s="28"/>
      <c r="D268" s="2"/>
      <c r="E268" s="37"/>
      <c r="F268" s="2"/>
      <c r="G268" s="3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10"/>
      <c r="C269" s="28"/>
      <c r="D269" s="2"/>
      <c r="E269" s="37"/>
      <c r="F269" s="2"/>
      <c r="G269" s="3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10"/>
      <c r="C270" s="28"/>
      <c r="D270" s="2"/>
      <c r="E270" s="37"/>
      <c r="F270" s="2"/>
      <c r="G270" s="3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10"/>
      <c r="C271" s="28"/>
      <c r="D271" s="2"/>
      <c r="E271" s="37"/>
      <c r="F271" s="2"/>
      <c r="G271" s="3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10"/>
      <c r="C272" s="28"/>
      <c r="D272" s="2"/>
      <c r="E272" s="37"/>
      <c r="F272" s="2"/>
      <c r="G272" s="3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10"/>
      <c r="C273" s="28"/>
      <c r="D273" s="2"/>
      <c r="E273" s="37"/>
      <c r="F273" s="2"/>
      <c r="G273" s="3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10"/>
      <c r="C274" s="28"/>
      <c r="D274" s="2"/>
      <c r="E274" s="37"/>
      <c r="F274" s="2"/>
      <c r="G274" s="3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10"/>
      <c r="C275" s="28"/>
      <c r="D275" s="2"/>
      <c r="E275" s="37"/>
      <c r="F275" s="2"/>
      <c r="G275" s="3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10"/>
      <c r="C276" s="28"/>
      <c r="D276" s="2"/>
      <c r="E276" s="37"/>
      <c r="F276" s="2"/>
      <c r="G276" s="3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10"/>
      <c r="C277" s="28"/>
      <c r="D277" s="2"/>
      <c r="E277" s="37"/>
      <c r="F277" s="2"/>
      <c r="G277" s="3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10"/>
      <c r="C278" s="28"/>
      <c r="D278" s="2"/>
      <c r="E278" s="37"/>
      <c r="F278" s="2"/>
      <c r="G278" s="3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10"/>
      <c r="C279" s="28"/>
      <c r="D279" s="2"/>
      <c r="E279" s="37"/>
      <c r="F279" s="2"/>
      <c r="G279" s="3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10"/>
      <c r="C280" s="28"/>
      <c r="D280" s="2"/>
      <c r="E280" s="37"/>
      <c r="F280" s="2"/>
      <c r="G280" s="3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10"/>
      <c r="C281" s="28"/>
      <c r="D281" s="2"/>
      <c r="E281" s="37"/>
      <c r="F281" s="2"/>
      <c r="G281" s="3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10"/>
      <c r="C282" s="28"/>
      <c r="D282" s="2"/>
      <c r="E282" s="37"/>
      <c r="F282" s="2"/>
      <c r="G282" s="3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10"/>
      <c r="C283" s="28"/>
      <c r="D283" s="2"/>
      <c r="E283" s="37"/>
      <c r="F283" s="2"/>
      <c r="G283" s="3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10"/>
      <c r="C284" s="28"/>
      <c r="D284" s="2"/>
      <c r="E284" s="37"/>
      <c r="F284" s="2"/>
      <c r="G284" s="3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10"/>
      <c r="C285" s="28"/>
      <c r="D285" s="2"/>
      <c r="E285" s="37"/>
      <c r="F285" s="2"/>
      <c r="G285" s="3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10"/>
      <c r="C286" s="28"/>
      <c r="D286" s="2"/>
      <c r="E286" s="37"/>
      <c r="F286" s="2"/>
      <c r="G286" s="3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10"/>
      <c r="C287" s="28"/>
      <c r="D287" s="2"/>
      <c r="E287" s="37"/>
      <c r="F287" s="2"/>
      <c r="G287" s="3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10"/>
      <c r="C288" s="28"/>
      <c r="D288" s="2"/>
      <c r="E288" s="37"/>
      <c r="F288" s="2"/>
      <c r="G288" s="3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10"/>
      <c r="C289" s="28"/>
      <c r="D289" s="2"/>
      <c r="E289" s="37"/>
      <c r="F289" s="2"/>
      <c r="G289" s="3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10"/>
      <c r="C290" s="28"/>
      <c r="D290" s="2"/>
      <c r="E290" s="37"/>
      <c r="F290" s="2"/>
      <c r="G290" s="3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10"/>
      <c r="C291" s="28"/>
      <c r="D291" s="2"/>
      <c r="E291" s="37"/>
      <c r="F291" s="2"/>
      <c r="G291" s="3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10"/>
      <c r="C292" s="28"/>
      <c r="D292" s="2"/>
      <c r="E292" s="37"/>
      <c r="F292" s="2"/>
      <c r="G292" s="3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10"/>
      <c r="C293" s="28"/>
      <c r="D293" s="2"/>
      <c r="E293" s="37"/>
      <c r="F293" s="2"/>
      <c r="G293" s="3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10"/>
      <c r="C294" s="28"/>
      <c r="D294" s="2"/>
      <c r="E294" s="37"/>
      <c r="F294" s="2"/>
      <c r="G294" s="3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10"/>
      <c r="C295" s="28"/>
      <c r="D295" s="2"/>
      <c r="E295" s="37"/>
      <c r="F295" s="2"/>
      <c r="G295" s="3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10"/>
      <c r="C296" s="28"/>
      <c r="D296" s="2"/>
      <c r="E296" s="37"/>
      <c r="F296" s="2"/>
      <c r="G296" s="3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10"/>
      <c r="C297" s="28"/>
      <c r="D297" s="2"/>
      <c r="E297" s="37"/>
      <c r="F297" s="2"/>
      <c r="G297" s="3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10"/>
      <c r="C298" s="28"/>
      <c r="D298" s="2"/>
      <c r="E298" s="37"/>
      <c r="F298" s="2"/>
      <c r="G298" s="3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10"/>
      <c r="C299" s="28"/>
      <c r="D299" s="2"/>
      <c r="E299" s="37"/>
      <c r="F299" s="2"/>
      <c r="G299" s="3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10"/>
      <c r="C300" s="28"/>
      <c r="D300" s="2"/>
      <c r="E300" s="37"/>
      <c r="F300" s="2"/>
      <c r="G300" s="3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10"/>
      <c r="C301" s="28"/>
      <c r="D301" s="2"/>
      <c r="E301" s="37"/>
      <c r="F301" s="2"/>
      <c r="G301" s="3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10"/>
      <c r="C302" s="28"/>
      <c r="D302" s="2"/>
      <c r="E302" s="37"/>
      <c r="F302" s="2"/>
      <c r="G302" s="3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10"/>
      <c r="C303" s="28"/>
      <c r="D303" s="2"/>
      <c r="E303" s="37"/>
      <c r="F303" s="2"/>
      <c r="G303" s="3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10"/>
      <c r="C304" s="28"/>
      <c r="D304" s="2"/>
      <c r="E304" s="37"/>
      <c r="F304" s="2"/>
      <c r="G304" s="3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10"/>
      <c r="C305" s="28"/>
      <c r="D305" s="2"/>
      <c r="E305" s="37"/>
      <c r="F305" s="2"/>
      <c r="G305" s="3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10"/>
      <c r="C306" s="28"/>
      <c r="D306" s="2"/>
      <c r="E306" s="37"/>
      <c r="F306" s="2"/>
      <c r="G306" s="3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10"/>
      <c r="C307" s="28"/>
      <c r="D307" s="2"/>
      <c r="E307" s="37"/>
      <c r="F307" s="2"/>
      <c r="G307" s="3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10"/>
      <c r="C308" s="28"/>
      <c r="D308" s="2"/>
      <c r="E308" s="37"/>
      <c r="F308" s="2"/>
      <c r="G308" s="3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10"/>
      <c r="C309" s="28"/>
      <c r="D309" s="2"/>
      <c r="E309" s="37"/>
      <c r="F309" s="2"/>
      <c r="G309" s="3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10"/>
      <c r="C310" s="28"/>
      <c r="D310" s="2"/>
      <c r="E310" s="37"/>
      <c r="F310" s="2"/>
      <c r="G310" s="3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10"/>
      <c r="C311" s="28"/>
      <c r="D311" s="2"/>
      <c r="E311" s="37"/>
      <c r="F311" s="2"/>
      <c r="G311" s="3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10"/>
      <c r="C312" s="28"/>
      <c r="D312" s="2"/>
      <c r="E312" s="37"/>
      <c r="F312" s="2"/>
      <c r="G312" s="3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10"/>
      <c r="C313" s="28"/>
      <c r="D313" s="2"/>
      <c r="E313" s="37"/>
      <c r="F313" s="2"/>
      <c r="G313" s="3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10"/>
      <c r="C314" s="28"/>
      <c r="D314" s="2"/>
      <c r="E314" s="37"/>
      <c r="F314" s="2"/>
      <c r="G314" s="3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10"/>
      <c r="C315" s="28"/>
      <c r="D315" s="2"/>
      <c r="E315" s="37"/>
      <c r="F315" s="2"/>
      <c r="G315" s="3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10"/>
      <c r="C316" s="28"/>
      <c r="D316" s="2"/>
      <c r="E316" s="37"/>
      <c r="F316" s="2"/>
      <c r="G316" s="3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10"/>
      <c r="C317" s="28"/>
      <c r="D317" s="2"/>
      <c r="E317" s="37"/>
      <c r="F317" s="2"/>
      <c r="G317" s="3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10"/>
      <c r="C318" s="28"/>
      <c r="D318" s="2"/>
      <c r="E318" s="37"/>
      <c r="F318" s="2"/>
      <c r="G318" s="3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10"/>
      <c r="C319" s="28"/>
      <c r="D319" s="2"/>
      <c r="E319" s="37"/>
      <c r="F319" s="2"/>
      <c r="G319" s="3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10"/>
      <c r="C320" s="28"/>
      <c r="D320" s="2"/>
      <c r="E320" s="37"/>
      <c r="F320" s="2"/>
      <c r="G320" s="3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10"/>
      <c r="C321" s="28"/>
      <c r="D321" s="2"/>
      <c r="E321" s="37"/>
      <c r="F321" s="2"/>
      <c r="G321" s="3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10"/>
      <c r="C322" s="28"/>
      <c r="D322" s="2"/>
      <c r="E322" s="37"/>
      <c r="F322" s="2"/>
      <c r="G322" s="3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10"/>
      <c r="C323" s="28"/>
      <c r="D323" s="2"/>
      <c r="E323" s="37"/>
      <c r="F323" s="2"/>
      <c r="G323" s="3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10"/>
      <c r="C324" s="28"/>
      <c r="D324" s="2"/>
      <c r="E324" s="37"/>
      <c r="F324" s="2"/>
      <c r="G324" s="3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10"/>
      <c r="C325" s="28"/>
      <c r="D325" s="2"/>
      <c r="E325" s="37"/>
      <c r="F325" s="2"/>
      <c r="G325" s="3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10"/>
      <c r="C326" s="28"/>
      <c r="D326" s="2"/>
      <c r="E326" s="37"/>
      <c r="F326" s="2"/>
      <c r="G326" s="3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10"/>
      <c r="C327" s="28"/>
      <c r="D327" s="2"/>
      <c r="E327" s="37"/>
      <c r="F327" s="2"/>
      <c r="G327" s="3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10"/>
      <c r="C328" s="28"/>
      <c r="D328" s="2"/>
      <c r="E328" s="37"/>
      <c r="F328" s="2"/>
      <c r="G328" s="3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10"/>
      <c r="C329" s="28"/>
      <c r="D329" s="2"/>
      <c r="E329" s="37"/>
      <c r="F329" s="2"/>
      <c r="G329" s="3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10"/>
      <c r="C330" s="28"/>
      <c r="D330" s="2"/>
      <c r="E330" s="37"/>
      <c r="F330" s="2"/>
      <c r="G330" s="3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10"/>
      <c r="C331" s="28"/>
      <c r="D331" s="2"/>
      <c r="E331" s="37"/>
      <c r="F331" s="2"/>
      <c r="G331" s="3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10"/>
      <c r="C332" s="28"/>
      <c r="D332" s="2"/>
      <c r="E332" s="37"/>
      <c r="F332" s="2"/>
      <c r="G332" s="3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10"/>
      <c r="C333" s="28"/>
      <c r="D333" s="2"/>
      <c r="E333" s="37"/>
      <c r="F333" s="2"/>
      <c r="G333" s="3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10"/>
      <c r="C334" s="28"/>
      <c r="D334" s="2"/>
      <c r="E334" s="37"/>
      <c r="F334" s="2"/>
      <c r="G334" s="3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10"/>
      <c r="C335" s="28"/>
      <c r="D335" s="2"/>
      <c r="E335" s="37"/>
      <c r="F335" s="2"/>
      <c r="G335" s="3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10"/>
      <c r="C336" s="28"/>
      <c r="D336" s="2"/>
      <c r="E336" s="37"/>
      <c r="F336" s="2"/>
      <c r="G336" s="3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10"/>
      <c r="C337" s="28"/>
      <c r="D337" s="2"/>
      <c r="E337" s="37"/>
      <c r="F337" s="2"/>
      <c r="G337" s="3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10"/>
      <c r="C338" s="28"/>
      <c r="D338" s="2"/>
      <c r="E338" s="37"/>
      <c r="F338" s="2"/>
      <c r="G338" s="3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10"/>
      <c r="C339" s="28"/>
      <c r="D339" s="2"/>
      <c r="E339" s="37"/>
      <c r="F339" s="2"/>
      <c r="G339" s="3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10"/>
      <c r="C340" s="28"/>
      <c r="D340" s="2"/>
      <c r="E340" s="37"/>
      <c r="F340" s="2"/>
      <c r="G340" s="3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10"/>
      <c r="C341" s="28"/>
      <c r="D341" s="2"/>
      <c r="E341" s="37"/>
      <c r="F341" s="2"/>
      <c r="G341" s="3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10"/>
      <c r="C342" s="28"/>
      <c r="D342" s="2"/>
      <c r="E342" s="37"/>
      <c r="F342" s="2"/>
      <c r="G342" s="3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10"/>
      <c r="C343" s="28"/>
      <c r="D343" s="2"/>
      <c r="E343" s="37"/>
      <c r="F343" s="2"/>
      <c r="G343" s="3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10"/>
      <c r="C344" s="28"/>
      <c r="D344" s="2"/>
      <c r="E344" s="37"/>
      <c r="F344" s="2"/>
      <c r="G344" s="3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10"/>
      <c r="C345" s="28"/>
      <c r="D345" s="2"/>
      <c r="E345" s="37"/>
      <c r="F345" s="2"/>
      <c r="G345" s="3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10"/>
      <c r="C346" s="28"/>
      <c r="D346" s="2"/>
      <c r="E346" s="37"/>
      <c r="F346" s="2"/>
      <c r="G346" s="3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10"/>
      <c r="C347" s="28"/>
      <c r="D347" s="2"/>
      <c r="E347" s="37"/>
      <c r="F347" s="2"/>
      <c r="G347" s="3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10"/>
      <c r="C348" s="28"/>
      <c r="D348" s="2"/>
      <c r="E348" s="37"/>
      <c r="F348" s="2"/>
      <c r="G348" s="3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10"/>
      <c r="C349" s="28"/>
      <c r="D349" s="2"/>
      <c r="E349" s="37"/>
      <c r="F349" s="2"/>
      <c r="G349" s="3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10"/>
      <c r="C350" s="28"/>
      <c r="D350" s="2"/>
      <c r="E350" s="37"/>
      <c r="F350" s="2"/>
      <c r="G350" s="3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10"/>
      <c r="C351" s="28"/>
      <c r="D351" s="2"/>
      <c r="E351" s="37"/>
      <c r="F351" s="2"/>
      <c r="G351" s="3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10"/>
      <c r="C352" s="28"/>
      <c r="D352" s="2"/>
      <c r="E352" s="37"/>
      <c r="F352" s="2"/>
      <c r="G352" s="3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10"/>
      <c r="C353" s="28"/>
      <c r="D353" s="2"/>
      <c r="E353" s="37"/>
      <c r="F353" s="2"/>
      <c r="G353" s="3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10"/>
      <c r="C354" s="28"/>
      <c r="D354" s="2"/>
      <c r="E354" s="37"/>
      <c r="F354" s="2"/>
      <c r="G354" s="3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10"/>
      <c r="C355" s="28"/>
      <c r="D355" s="2"/>
      <c r="E355" s="37"/>
      <c r="F355" s="2"/>
      <c r="G355" s="3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10"/>
      <c r="C356" s="28"/>
      <c r="D356" s="2"/>
      <c r="E356" s="37"/>
      <c r="F356" s="2"/>
      <c r="G356" s="3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10"/>
      <c r="C357" s="28"/>
      <c r="D357" s="2"/>
      <c r="E357" s="37"/>
      <c r="F357" s="2"/>
      <c r="G357" s="3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10"/>
      <c r="C358" s="28"/>
      <c r="D358" s="2"/>
      <c r="E358" s="37"/>
      <c r="F358" s="2"/>
      <c r="G358" s="3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10"/>
      <c r="C359" s="28"/>
      <c r="D359" s="2"/>
      <c r="E359" s="37"/>
      <c r="F359" s="2"/>
      <c r="G359" s="3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10"/>
      <c r="C360" s="28"/>
      <c r="D360" s="2"/>
      <c r="E360" s="37"/>
      <c r="F360" s="2"/>
      <c r="G360" s="3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10"/>
      <c r="C361" s="28"/>
      <c r="D361" s="2"/>
      <c r="E361" s="37"/>
      <c r="F361" s="2"/>
      <c r="G361" s="3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10"/>
      <c r="C362" s="28"/>
      <c r="D362" s="2"/>
      <c r="E362" s="37"/>
      <c r="F362" s="2"/>
      <c r="G362" s="3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10"/>
      <c r="C363" s="28"/>
      <c r="D363" s="2"/>
      <c r="E363" s="37"/>
      <c r="F363" s="2"/>
      <c r="G363" s="3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10"/>
      <c r="C364" s="28"/>
      <c r="D364" s="2"/>
      <c r="E364" s="37"/>
      <c r="F364" s="2"/>
      <c r="G364" s="3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10"/>
      <c r="C365" s="28"/>
      <c r="D365" s="2"/>
      <c r="E365" s="37"/>
      <c r="F365" s="2"/>
      <c r="G365" s="3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10"/>
      <c r="C366" s="28"/>
      <c r="D366" s="2"/>
      <c r="E366" s="37"/>
      <c r="F366" s="2"/>
      <c r="G366" s="3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10"/>
      <c r="C367" s="28"/>
      <c r="D367" s="2"/>
      <c r="E367" s="37"/>
      <c r="F367" s="2"/>
      <c r="G367" s="3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10"/>
      <c r="C368" s="28"/>
      <c r="D368" s="2"/>
      <c r="E368" s="37"/>
      <c r="F368" s="2"/>
      <c r="G368" s="3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10"/>
      <c r="C369" s="28"/>
      <c r="D369" s="2"/>
      <c r="E369" s="37"/>
      <c r="F369" s="2"/>
      <c r="G369" s="3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10"/>
      <c r="C370" s="28"/>
      <c r="D370" s="2"/>
      <c r="E370" s="37"/>
      <c r="F370" s="2"/>
      <c r="G370" s="3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10"/>
      <c r="C371" s="28"/>
      <c r="D371" s="2"/>
      <c r="E371" s="37"/>
      <c r="F371" s="2"/>
      <c r="G371" s="3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10"/>
      <c r="C372" s="28"/>
      <c r="D372" s="2"/>
      <c r="E372" s="37"/>
      <c r="F372" s="2"/>
      <c r="G372" s="3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10"/>
      <c r="C373" s="28"/>
      <c r="D373" s="2"/>
      <c r="E373" s="37"/>
      <c r="F373" s="2"/>
      <c r="G373" s="3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10"/>
      <c r="C374" s="28"/>
      <c r="D374" s="2"/>
      <c r="E374" s="37"/>
      <c r="F374" s="2"/>
      <c r="G374" s="3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10"/>
      <c r="C375" s="28"/>
      <c r="D375" s="2"/>
      <c r="E375" s="37"/>
      <c r="F375" s="2"/>
      <c r="G375" s="3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10"/>
      <c r="C376" s="28"/>
      <c r="D376" s="2"/>
      <c r="E376" s="37"/>
      <c r="F376" s="2"/>
      <c r="G376" s="3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10"/>
      <c r="C377" s="28"/>
      <c r="D377" s="2"/>
      <c r="E377" s="37"/>
      <c r="F377" s="2"/>
      <c r="G377" s="3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10"/>
      <c r="C378" s="28"/>
      <c r="D378" s="2"/>
      <c r="E378" s="37"/>
      <c r="F378" s="2"/>
      <c r="G378" s="3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10"/>
      <c r="C379" s="28"/>
      <c r="D379" s="2"/>
      <c r="E379" s="37"/>
      <c r="F379" s="2"/>
      <c r="G379" s="3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10"/>
      <c r="C380" s="28"/>
      <c r="D380" s="2"/>
      <c r="E380" s="37"/>
      <c r="F380" s="2"/>
      <c r="G380" s="3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10"/>
      <c r="C381" s="28"/>
      <c r="D381" s="2"/>
      <c r="E381" s="37"/>
      <c r="F381" s="2"/>
      <c r="G381" s="3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10"/>
      <c r="C382" s="28"/>
      <c r="D382" s="2"/>
      <c r="E382" s="37"/>
      <c r="F382" s="2"/>
      <c r="G382" s="3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10"/>
      <c r="C383" s="28"/>
      <c r="D383" s="2"/>
      <c r="E383" s="37"/>
      <c r="F383" s="2"/>
      <c r="G383" s="3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10"/>
      <c r="C384" s="28"/>
      <c r="D384" s="2"/>
      <c r="E384" s="37"/>
      <c r="F384" s="2"/>
      <c r="G384" s="3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10"/>
      <c r="C385" s="28"/>
      <c r="D385" s="2"/>
      <c r="E385" s="37"/>
      <c r="F385" s="2"/>
      <c r="G385" s="3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10"/>
      <c r="C386" s="28"/>
      <c r="D386" s="2"/>
      <c r="E386" s="37"/>
      <c r="F386" s="2"/>
      <c r="G386" s="3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10"/>
      <c r="C387" s="28"/>
      <c r="D387" s="2"/>
      <c r="E387" s="37"/>
      <c r="F387" s="2"/>
      <c r="G387" s="3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10"/>
      <c r="C388" s="28"/>
      <c r="D388" s="2"/>
      <c r="E388" s="37"/>
      <c r="F388" s="2"/>
      <c r="G388" s="3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10"/>
      <c r="C389" s="28"/>
      <c r="D389" s="2"/>
      <c r="E389" s="37"/>
      <c r="F389" s="2"/>
      <c r="G389" s="3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10"/>
      <c r="C390" s="28"/>
      <c r="D390" s="2"/>
      <c r="E390" s="37"/>
      <c r="F390" s="2"/>
      <c r="G390" s="3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10"/>
      <c r="C391" s="28"/>
      <c r="D391" s="2"/>
      <c r="E391" s="37"/>
      <c r="F391" s="2"/>
      <c r="G391" s="3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10"/>
      <c r="C392" s="28"/>
      <c r="D392" s="2"/>
      <c r="E392" s="37"/>
      <c r="F392" s="2"/>
      <c r="G392" s="3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10"/>
      <c r="C393" s="28"/>
      <c r="D393" s="2"/>
      <c r="E393" s="37"/>
      <c r="F393" s="2"/>
      <c r="G393" s="3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10"/>
      <c r="C394" s="28"/>
      <c r="D394" s="2"/>
      <c r="E394" s="37"/>
      <c r="F394" s="2"/>
      <c r="G394" s="3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10"/>
      <c r="C395" s="28"/>
      <c r="D395" s="2"/>
      <c r="E395" s="37"/>
      <c r="F395" s="2"/>
      <c r="G395" s="3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10"/>
      <c r="C396" s="28"/>
      <c r="D396" s="2"/>
      <c r="E396" s="37"/>
      <c r="F396" s="2"/>
      <c r="G396" s="3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10"/>
      <c r="C397" s="28"/>
      <c r="D397" s="2"/>
      <c r="E397" s="37"/>
      <c r="F397" s="2"/>
      <c r="G397" s="3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10"/>
      <c r="C398" s="28"/>
      <c r="D398" s="2"/>
      <c r="E398" s="37"/>
      <c r="F398" s="2"/>
      <c r="G398" s="3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10"/>
      <c r="C399" s="28"/>
      <c r="D399" s="2"/>
      <c r="E399" s="37"/>
      <c r="F399" s="2"/>
      <c r="G399" s="3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10"/>
      <c r="C400" s="28"/>
      <c r="D400" s="2"/>
      <c r="E400" s="37"/>
      <c r="F400" s="2"/>
      <c r="G400" s="3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10"/>
      <c r="C401" s="28"/>
      <c r="D401" s="2"/>
      <c r="E401" s="37"/>
      <c r="F401" s="2"/>
      <c r="G401" s="3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10"/>
      <c r="C402" s="28"/>
      <c r="D402" s="2"/>
      <c r="E402" s="37"/>
      <c r="F402" s="2"/>
      <c r="G402" s="3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10"/>
      <c r="C403" s="28"/>
      <c r="D403" s="2"/>
      <c r="E403" s="37"/>
      <c r="F403" s="2"/>
      <c r="G403" s="3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10"/>
      <c r="C404" s="28"/>
      <c r="D404" s="2"/>
      <c r="E404" s="37"/>
      <c r="F404" s="2"/>
      <c r="G404" s="3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10"/>
      <c r="C405" s="28"/>
      <c r="D405" s="2"/>
      <c r="E405" s="37"/>
      <c r="F405" s="2"/>
      <c r="G405" s="3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10"/>
      <c r="C406" s="28"/>
      <c r="D406" s="2"/>
      <c r="E406" s="37"/>
      <c r="F406" s="2"/>
      <c r="G406" s="3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10"/>
      <c r="C407" s="28"/>
      <c r="D407" s="2"/>
      <c r="E407" s="37"/>
      <c r="F407" s="2"/>
      <c r="G407" s="3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10"/>
      <c r="C408" s="28"/>
      <c r="D408" s="2"/>
      <c r="E408" s="37"/>
      <c r="F408" s="2"/>
      <c r="G408" s="3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10"/>
      <c r="C409" s="28"/>
      <c r="D409" s="2"/>
      <c r="E409" s="37"/>
      <c r="F409" s="2"/>
      <c r="G409" s="3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10"/>
      <c r="C410" s="28"/>
      <c r="D410" s="2"/>
      <c r="E410" s="37"/>
      <c r="F410" s="2"/>
      <c r="G410" s="3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10"/>
      <c r="C411" s="28"/>
      <c r="D411" s="2"/>
      <c r="E411" s="37"/>
      <c r="F411" s="2"/>
      <c r="G411" s="3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10"/>
      <c r="C412" s="28"/>
      <c r="D412" s="2"/>
      <c r="E412" s="37"/>
      <c r="F412" s="2"/>
      <c r="G412" s="3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10"/>
      <c r="C413" s="28"/>
      <c r="D413" s="2"/>
      <c r="E413" s="37"/>
      <c r="F413" s="2"/>
      <c r="G413" s="3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10"/>
      <c r="C414" s="28"/>
      <c r="D414" s="2"/>
      <c r="E414" s="37"/>
      <c r="F414" s="2"/>
      <c r="G414" s="3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10"/>
      <c r="C415" s="28"/>
      <c r="D415" s="2"/>
      <c r="E415" s="37"/>
      <c r="F415" s="2"/>
      <c r="G415" s="3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10"/>
      <c r="C416" s="28"/>
      <c r="D416" s="2"/>
      <c r="E416" s="37"/>
      <c r="F416" s="2"/>
      <c r="G416" s="3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10"/>
      <c r="C417" s="28"/>
      <c r="D417" s="2"/>
      <c r="E417" s="37"/>
      <c r="F417" s="2"/>
      <c r="G417" s="3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10"/>
      <c r="C418" s="28"/>
      <c r="D418" s="2"/>
      <c r="E418" s="37"/>
      <c r="F418" s="2"/>
      <c r="G418" s="3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10"/>
      <c r="C419" s="28"/>
      <c r="D419" s="2"/>
      <c r="E419" s="37"/>
      <c r="F419" s="2"/>
      <c r="G419" s="3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10"/>
      <c r="C420" s="28"/>
      <c r="D420" s="2"/>
      <c r="E420" s="37"/>
      <c r="F420" s="2"/>
      <c r="G420" s="3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10"/>
      <c r="C421" s="28"/>
      <c r="D421" s="2"/>
      <c r="E421" s="37"/>
      <c r="F421" s="2"/>
      <c r="G421" s="3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10"/>
      <c r="C422" s="28"/>
      <c r="D422" s="2"/>
      <c r="E422" s="37"/>
      <c r="F422" s="2"/>
      <c r="G422" s="3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10"/>
      <c r="C423" s="28"/>
      <c r="D423" s="2"/>
      <c r="E423" s="37"/>
      <c r="F423" s="2"/>
      <c r="G423" s="3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10"/>
      <c r="C424" s="28"/>
      <c r="D424" s="2"/>
      <c r="E424" s="37"/>
      <c r="F424" s="2"/>
      <c r="G424" s="3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10"/>
      <c r="C425" s="28"/>
      <c r="D425" s="2"/>
      <c r="E425" s="37"/>
      <c r="F425" s="2"/>
      <c r="G425" s="3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10"/>
      <c r="C426" s="28"/>
      <c r="D426" s="2"/>
      <c r="E426" s="37"/>
      <c r="F426" s="2"/>
      <c r="G426" s="3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10"/>
      <c r="C427" s="28"/>
      <c r="D427" s="2"/>
      <c r="E427" s="37"/>
      <c r="F427" s="2"/>
      <c r="G427" s="3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10"/>
      <c r="C428" s="28"/>
      <c r="D428" s="2"/>
      <c r="E428" s="37"/>
      <c r="F428" s="2"/>
      <c r="G428" s="3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10"/>
      <c r="C429" s="28"/>
      <c r="D429" s="2"/>
      <c r="E429" s="37"/>
      <c r="F429" s="2"/>
      <c r="G429" s="3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10"/>
      <c r="C430" s="28"/>
      <c r="D430" s="2"/>
      <c r="E430" s="37"/>
      <c r="F430" s="2"/>
      <c r="G430" s="3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10"/>
      <c r="C431" s="28"/>
      <c r="D431" s="2"/>
      <c r="E431" s="37"/>
      <c r="F431" s="2"/>
      <c r="G431" s="3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10"/>
      <c r="C432" s="28"/>
      <c r="D432" s="2"/>
      <c r="E432" s="37"/>
      <c r="F432" s="2"/>
      <c r="G432" s="3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10"/>
      <c r="C433" s="28"/>
      <c r="D433" s="2"/>
      <c r="E433" s="37"/>
      <c r="F433" s="2"/>
      <c r="G433" s="3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10"/>
      <c r="C434" s="28"/>
      <c r="D434" s="2"/>
      <c r="E434" s="37"/>
      <c r="F434" s="2"/>
      <c r="G434" s="3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10"/>
      <c r="C435" s="28"/>
      <c r="D435" s="2"/>
      <c r="E435" s="37"/>
      <c r="F435" s="2"/>
      <c r="G435" s="3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10"/>
      <c r="C436" s="28"/>
      <c r="D436" s="2"/>
      <c r="E436" s="37"/>
      <c r="F436" s="2"/>
      <c r="G436" s="3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10"/>
      <c r="C437" s="28"/>
      <c r="D437" s="2"/>
      <c r="E437" s="37"/>
      <c r="F437" s="2"/>
      <c r="G437" s="3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10"/>
      <c r="C438" s="28"/>
      <c r="D438" s="2"/>
      <c r="E438" s="37"/>
      <c r="F438" s="2"/>
      <c r="G438" s="3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10"/>
      <c r="C439" s="28"/>
      <c r="D439" s="2"/>
      <c r="E439" s="37"/>
      <c r="F439" s="2"/>
      <c r="G439" s="3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10"/>
      <c r="C440" s="28"/>
      <c r="D440" s="2"/>
      <c r="E440" s="37"/>
      <c r="F440" s="2"/>
      <c r="G440" s="3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10"/>
      <c r="C441" s="28"/>
      <c r="D441" s="2"/>
      <c r="E441" s="37"/>
      <c r="F441" s="2"/>
      <c r="G441" s="3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10"/>
      <c r="C442" s="28"/>
      <c r="D442" s="2"/>
      <c r="E442" s="37"/>
      <c r="F442" s="2"/>
      <c r="G442" s="3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10"/>
      <c r="C443" s="28"/>
      <c r="D443" s="2"/>
      <c r="E443" s="37"/>
      <c r="F443" s="2"/>
      <c r="G443" s="3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10"/>
      <c r="C444" s="28"/>
      <c r="D444" s="2"/>
      <c r="E444" s="37"/>
      <c r="F444" s="2"/>
      <c r="G444" s="3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10"/>
      <c r="C445" s="28"/>
      <c r="D445" s="2"/>
      <c r="E445" s="37"/>
      <c r="F445" s="2"/>
      <c r="G445" s="3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10"/>
      <c r="C446" s="28"/>
      <c r="D446" s="2"/>
      <c r="E446" s="37"/>
      <c r="F446" s="2"/>
      <c r="G446" s="3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10"/>
      <c r="C447" s="28"/>
      <c r="D447" s="2"/>
      <c r="E447" s="37"/>
      <c r="F447" s="2"/>
      <c r="G447" s="3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10"/>
      <c r="C448" s="28"/>
      <c r="D448" s="2"/>
      <c r="E448" s="37"/>
      <c r="F448" s="2"/>
      <c r="G448" s="3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10"/>
      <c r="C449" s="28"/>
      <c r="D449" s="2"/>
      <c r="E449" s="37"/>
      <c r="F449" s="2"/>
      <c r="G449" s="3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10"/>
      <c r="C450" s="28"/>
      <c r="D450" s="2"/>
      <c r="E450" s="37"/>
      <c r="F450" s="2"/>
      <c r="G450" s="3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10"/>
      <c r="C451" s="28"/>
      <c r="D451" s="2"/>
      <c r="E451" s="37"/>
      <c r="F451" s="2"/>
      <c r="G451" s="3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10"/>
      <c r="C452" s="28"/>
      <c r="D452" s="2"/>
      <c r="E452" s="37"/>
      <c r="F452" s="2"/>
      <c r="G452" s="3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10"/>
      <c r="C453" s="28"/>
      <c r="D453" s="2"/>
      <c r="E453" s="37"/>
      <c r="F453" s="2"/>
      <c r="G453" s="3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10"/>
      <c r="C454" s="28"/>
      <c r="D454" s="2"/>
      <c r="E454" s="37"/>
      <c r="F454" s="2"/>
      <c r="G454" s="3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10"/>
      <c r="C455" s="28"/>
      <c r="D455" s="2"/>
      <c r="E455" s="37"/>
      <c r="F455" s="2"/>
      <c r="G455" s="3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10"/>
      <c r="C456" s="28"/>
      <c r="D456" s="2"/>
      <c r="E456" s="37"/>
      <c r="F456" s="2"/>
      <c r="G456" s="3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10"/>
      <c r="C457" s="28"/>
      <c r="D457" s="2"/>
      <c r="E457" s="37"/>
      <c r="F457" s="2"/>
      <c r="G457" s="3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10"/>
      <c r="C458" s="28"/>
      <c r="D458" s="2"/>
      <c r="E458" s="37"/>
      <c r="F458" s="2"/>
      <c r="G458" s="3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10"/>
      <c r="C459" s="28"/>
      <c r="D459" s="2"/>
      <c r="E459" s="37"/>
      <c r="F459" s="2"/>
      <c r="G459" s="3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10"/>
      <c r="C460" s="28"/>
      <c r="D460" s="2"/>
      <c r="E460" s="37"/>
      <c r="F460" s="2"/>
      <c r="G460" s="3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10"/>
      <c r="C461" s="28"/>
      <c r="D461" s="2"/>
      <c r="E461" s="37"/>
      <c r="F461" s="2"/>
      <c r="G461" s="3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10"/>
      <c r="C462" s="28"/>
      <c r="D462" s="2"/>
      <c r="E462" s="37"/>
      <c r="F462" s="2"/>
      <c r="G462" s="3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10"/>
      <c r="C463" s="28"/>
      <c r="D463" s="2"/>
      <c r="E463" s="37"/>
      <c r="F463" s="2"/>
      <c r="G463" s="3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10"/>
      <c r="C464" s="28"/>
      <c r="D464" s="2"/>
      <c r="E464" s="37"/>
      <c r="F464" s="2"/>
      <c r="G464" s="3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10"/>
      <c r="C465" s="28"/>
      <c r="D465" s="2"/>
      <c r="E465" s="37"/>
      <c r="F465" s="2"/>
      <c r="G465" s="3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10"/>
      <c r="C466" s="28"/>
      <c r="D466" s="2"/>
      <c r="E466" s="37"/>
      <c r="F466" s="2"/>
      <c r="G466" s="3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10"/>
      <c r="C467" s="28"/>
      <c r="D467" s="2"/>
      <c r="E467" s="37"/>
      <c r="F467" s="2"/>
      <c r="G467" s="3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10"/>
      <c r="C468" s="28"/>
      <c r="D468" s="2"/>
      <c r="E468" s="37"/>
      <c r="F468" s="2"/>
      <c r="G468" s="3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10"/>
      <c r="C469" s="28"/>
      <c r="D469" s="2"/>
      <c r="E469" s="37"/>
      <c r="F469" s="2"/>
      <c r="G469" s="3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10"/>
      <c r="C470" s="28"/>
      <c r="D470" s="2"/>
      <c r="E470" s="37"/>
      <c r="F470" s="2"/>
      <c r="G470" s="3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10"/>
      <c r="C471" s="28"/>
      <c r="D471" s="2"/>
      <c r="E471" s="37"/>
      <c r="F471" s="2"/>
      <c r="G471" s="3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10"/>
      <c r="C472" s="28"/>
      <c r="D472" s="2"/>
      <c r="E472" s="37"/>
      <c r="F472" s="2"/>
      <c r="G472" s="3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10"/>
      <c r="C473" s="28"/>
      <c r="D473" s="2"/>
      <c r="E473" s="37"/>
      <c r="F473" s="2"/>
      <c r="G473" s="3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10"/>
      <c r="C474" s="28"/>
      <c r="D474" s="2"/>
      <c r="E474" s="37"/>
      <c r="F474" s="2"/>
      <c r="G474" s="3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10"/>
      <c r="C475" s="28"/>
      <c r="D475" s="2"/>
      <c r="E475" s="37"/>
      <c r="F475" s="2"/>
      <c r="G475" s="3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10"/>
      <c r="C476" s="28"/>
      <c r="D476" s="2"/>
      <c r="E476" s="37"/>
      <c r="F476" s="2"/>
      <c r="G476" s="3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10"/>
      <c r="C477" s="28"/>
      <c r="D477" s="2"/>
      <c r="E477" s="37"/>
      <c r="F477" s="2"/>
      <c r="G477" s="3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10"/>
      <c r="C478" s="28"/>
      <c r="D478" s="2"/>
      <c r="E478" s="37"/>
      <c r="F478" s="2"/>
      <c r="G478" s="3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10"/>
      <c r="C479" s="28"/>
      <c r="D479" s="2"/>
      <c r="E479" s="37"/>
      <c r="F479" s="2"/>
      <c r="G479" s="3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10"/>
      <c r="C480" s="28"/>
      <c r="D480" s="2"/>
      <c r="E480" s="37"/>
      <c r="F480" s="2"/>
      <c r="G480" s="3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10"/>
      <c r="C481" s="28"/>
      <c r="D481" s="2"/>
      <c r="E481" s="37"/>
      <c r="F481" s="2"/>
      <c r="G481" s="3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10"/>
      <c r="C482" s="28"/>
      <c r="D482" s="2"/>
      <c r="E482" s="37"/>
      <c r="F482" s="2"/>
      <c r="G482" s="3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10"/>
      <c r="C483" s="28"/>
      <c r="D483" s="2"/>
      <c r="E483" s="37"/>
      <c r="F483" s="2"/>
      <c r="G483" s="3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10"/>
      <c r="C484" s="28"/>
      <c r="D484" s="2"/>
      <c r="E484" s="37"/>
      <c r="F484" s="2"/>
      <c r="G484" s="3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10"/>
      <c r="C485" s="28"/>
      <c r="D485" s="2"/>
      <c r="E485" s="37"/>
      <c r="F485" s="2"/>
      <c r="G485" s="3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10"/>
      <c r="C486" s="28"/>
      <c r="D486" s="2"/>
      <c r="E486" s="37"/>
      <c r="F486" s="2"/>
      <c r="G486" s="3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10"/>
      <c r="C487" s="28"/>
      <c r="D487" s="2"/>
      <c r="E487" s="37"/>
      <c r="F487" s="2"/>
      <c r="G487" s="3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10"/>
      <c r="C488" s="28"/>
      <c r="D488" s="2"/>
      <c r="E488" s="37"/>
      <c r="F488" s="2"/>
      <c r="G488" s="3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10"/>
      <c r="C489" s="28"/>
      <c r="D489" s="2"/>
      <c r="E489" s="37"/>
      <c r="F489" s="2"/>
      <c r="G489" s="3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10"/>
      <c r="C490" s="28"/>
      <c r="D490" s="2"/>
      <c r="E490" s="37"/>
      <c r="F490" s="2"/>
      <c r="G490" s="3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10"/>
      <c r="C491" s="28"/>
      <c r="D491" s="2"/>
      <c r="E491" s="37"/>
      <c r="F491" s="2"/>
      <c r="G491" s="3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10"/>
      <c r="C492" s="28"/>
      <c r="D492" s="2"/>
      <c r="E492" s="37"/>
      <c r="F492" s="2"/>
      <c r="G492" s="3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10"/>
      <c r="C493" s="28"/>
      <c r="D493" s="2"/>
      <c r="E493" s="37"/>
      <c r="F493" s="2"/>
      <c r="G493" s="3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10"/>
      <c r="C494" s="28"/>
      <c r="D494" s="2"/>
      <c r="E494" s="37"/>
      <c r="F494" s="2"/>
      <c r="G494" s="3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10"/>
      <c r="C495" s="28"/>
      <c r="D495" s="2"/>
      <c r="E495" s="37"/>
      <c r="F495" s="2"/>
      <c r="G495" s="3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10"/>
      <c r="C496" s="28"/>
      <c r="D496" s="2"/>
      <c r="E496" s="37"/>
      <c r="F496" s="2"/>
      <c r="G496" s="3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10"/>
      <c r="C497" s="28"/>
      <c r="D497" s="2"/>
      <c r="E497" s="37"/>
      <c r="F497" s="2"/>
      <c r="G497" s="3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10"/>
      <c r="C498" s="28"/>
      <c r="D498" s="2"/>
      <c r="E498" s="37"/>
      <c r="F498" s="2"/>
      <c r="G498" s="3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10"/>
      <c r="C499" s="28"/>
      <c r="D499" s="2"/>
      <c r="E499" s="37"/>
      <c r="F499" s="2"/>
      <c r="G499" s="3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10"/>
      <c r="C500" s="28"/>
      <c r="D500" s="2"/>
      <c r="E500" s="37"/>
      <c r="F500" s="2"/>
      <c r="G500" s="3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10"/>
      <c r="C501" s="28"/>
      <c r="D501" s="2"/>
      <c r="E501" s="37"/>
      <c r="F501" s="2"/>
      <c r="G501" s="3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10"/>
      <c r="C502" s="28"/>
      <c r="D502" s="2"/>
      <c r="E502" s="37"/>
      <c r="F502" s="2"/>
      <c r="G502" s="3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10"/>
      <c r="C503" s="28"/>
      <c r="D503" s="2"/>
      <c r="E503" s="37"/>
      <c r="F503" s="2"/>
      <c r="G503" s="3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10"/>
      <c r="C504" s="28"/>
      <c r="D504" s="2"/>
      <c r="E504" s="37"/>
      <c r="F504" s="2"/>
      <c r="G504" s="3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10"/>
      <c r="C505" s="28"/>
      <c r="D505" s="2"/>
      <c r="E505" s="37"/>
      <c r="F505" s="2"/>
      <c r="G505" s="3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10"/>
      <c r="C506" s="28"/>
      <c r="D506" s="2"/>
      <c r="E506" s="37"/>
      <c r="F506" s="2"/>
      <c r="G506" s="3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10"/>
      <c r="C507" s="28"/>
      <c r="D507" s="2"/>
      <c r="E507" s="37"/>
      <c r="F507" s="2"/>
      <c r="G507" s="3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10"/>
      <c r="C508" s="28"/>
      <c r="D508" s="2"/>
      <c r="E508" s="37"/>
      <c r="F508" s="2"/>
      <c r="G508" s="3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10"/>
      <c r="C509" s="28"/>
      <c r="D509" s="2"/>
      <c r="E509" s="37"/>
      <c r="F509" s="2"/>
      <c r="G509" s="3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10"/>
      <c r="C510" s="28"/>
      <c r="D510" s="2"/>
      <c r="E510" s="37"/>
      <c r="F510" s="2"/>
      <c r="G510" s="3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10"/>
      <c r="C511" s="28"/>
      <c r="D511" s="2"/>
      <c r="E511" s="37"/>
      <c r="F511" s="2"/>
      <c r="G511" s="3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10"/>
      <c r="C512" s="28"/>
      <c r="D512" s="2"/>
      <c r="E512" s="37"/>
      <c r="F512" s="2"/>
      <c r="G512" s="3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10"/>
      <c r="C513" s="28"/>
      <c r="D513" s="2"/>
      <c r="E513" s="37"/>
      <c r="F513" s="2"/>
      <c r="G513" s="3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10"/>
      <c r="C514" s="28"/>
      <c r="D514" s="2"/>
      <c r="E514" s="37"/>
      <c r="F514" s="2"/>
      <c r="G514" s="3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10"/>
      <c r="C515" s="28"/>
      <c r="D515" s="2"/>
      <c r="E515" s="37"/>
      <c r="F515" s="2"/>
      <c r="G515" s="3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10"/>
      <c r="C516" s="28"/>
      <c r="D516" s="2"/>
      <c r="E516" s="37"/>
      <c r="F516" s="2"/>
      <c r="G516" s="3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10"/>
      <c r="C517" s="28"/>
      <c r="D517" s="2"/>
      <c r="E517" s="37"/>
      <c r="F517" s="2"/>
      <c r="G517" s="3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10"/>
      <c r="C518" s="28"/>
      <c r="D518" s="2"/>
      <c r="E518" s="37"/>
      <c r="F518" s="2"/>
      <c r="G518" s="3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10"/>
      <c r="C519" s="28"/>
      <c r="D519" s="2"/>
      <c r="E519" s="37"/>
      <c r="F519" s="2"/>
      <c r="G519" s="3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10"/>
      <c r="C520" s="28"/>
      <c r="D520" s="2"/>
      <c r="E520" s="37"/>
      <c r="F520" s="2"/>
      <c r="G520" s="3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10"/>
      <c r="C521" s="28"/>
      <c r="D521" s="2"/>
      <c r="E521" s="37"/>
      <c r="F521" s="2"/>
      <c r="G521" s="3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10"/>
      <c r="C522" s="28"/>
      <c r="D522" s="2"/>
      <c r="E522" s="37"/>
      <c r="F522" s="2"/>
      <c r="G522" s="3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10"/>
      <c r="C523" s="28"/>
      <c r="D523" s="2"/>
      <c r="E523" s="37"/>
      <c r="F523" s="2"/>
      <c r="G523" s="3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10"/>
      <c r="C524" s="28"/>
      <c r="D524" s="2"/>
      <c r="E524" s="37"/>
      <c r="F524" s="2"/>
      <c r="G524" s="3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10"/>
      <c r="C525" s="28"/>
      <c r="D525" s="2"/>
      <c r="E525" s="37"/>
      <c r="F525" s="2"/>
      <c r="G525" s="3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10"/>
      <c r="C526" s="28"/>
      <c r="D526" s="2"/>
      <c r="E526" s="37"/>
      <c r="F526" s="2"/>
      <c r="G526" s="3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10"/>
      <c r="C527" s="28"/>
      <c r="D527" s="2"/>
      <c r="E527" s="37"/>
      <c r="F527" s="2"/>
      <c r="G527" s="3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10"/>
      <c r="C528" s="28"/>
      <c r="D528" s="2"/>
      <c r="E528" s="37"/>
      <c r="F528" s="2"/>
      <c r="G528" s="3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10"/>
      <c r="C529" s="28"/>
      <c r="D529" s="2"/>
      <c r="E529" s="37"/>
      <c r="F529" s="2"/>
      <c r="G529" s="3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10"/>
      <c r="C530" s="28"/>
      <c r="D530" s="2"/>
      <c r="E530" s="37"/>
      <c r="F530" s="2"/>
      <c r="G530" s="3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10"/>
      <c r="C531" s="28"/>
      <c r="D531" s="2"/>
      <c r="E531" s="37"/>
      <c r="F531" s="2"/>
      <c r="G531" s="3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10"/>
      <c r="C532" s="28"/>
      <c r="D532" s="2"/>
      <c r="E532" s="37"/>
      <c r="F532" s="2"/>
      <c r="G532" s="3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10"/>
      <c r="C533" s="28"/>
      <c r="D533" s="2"/>
      <c r="E533" s="37"/>
      <c r="F533" s="2"/>
      <c r="G533" s="3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10"/>
      <c r="C534" s="28"/>
      <c r="D534" s="2"/>
      <c r="E534" s="37"/>
      <c r="F534" s="2"/>
      <c r="G534" s="3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10"/>
      <c r="C535" s="28"/>
      <c r="D535" s="2"/>
      <c r="E535" s="37"/>
      <c r="F535" s="2"/>
      <c r="G535" s="3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10"/>
      <c r="C536" s="28"/>
      <c r="D536" s="2"/>
      <c r="E536" s="37"/>
      <c r="F536" s="2"/>
      <c r="G536" s="3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10"/>
      <c r="C537" s="28"/>
      <c r="D537" s="2"/>
      <c r="E537" s="37"/>
      <c r="F537" s="2"/>
      <c r="G537" s="3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10"/>
      <c r="C538" s="28"/>
      <c r="D538" s="2"/>
      <c r="E538" s="37"/>
      <c r="F538" s="2"/>
      <c r="G538" s="3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10"/>
      <c r="C539" s="28"/>
      <c r="D539" s="2"/>
      <c r="E539" s="37"/>
      <c r="F539" s="2"/>
      <c r="G539" s="3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10"/>
      <c r="C540" s="28"/>
      <c r="D540" s="2"/>
      <c r="E540" s="37"/>
      <c r="F540" s="2"/>
      <c r="G540" s="3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10"/>
      <c r="C541" s="28"/>
      <c r="D541" s="2"/>
      <c r="E541" s="37"/>
      <c r="F541" s="2"/>
      <c r="G541" s="3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10"/>
      <c r="C542" s="28"/>
      <c r="D542" s="2"/>
      <c r="E542" s="37"/>
      <c r="F542" s="2"/>
      <c r="G542" s="3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10"/>
      <c r="C543" s="28"/>
      <c r="D543" s="2"/>
      <c r="E543" s="37"/>
      <c r="F543" s="2"/>
      <c r="G543" s="3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10"/>
      <c r="C544" s="28"/>
      <c r="D544" s="2"/>
      <c r="E544" s="37"/>
      <c r="F544" s="2"/>
      <c r="G544" s="3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10"/>
      <c r="C545" s="28"/>
      <c r="D545" s="2"/>
      <c r="E545" s="37"/>
      <c r="F545" s="2"/>
      <c r="G545" s="3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10"/>
      <c r="C546" s="28"/>
      <c r="D546" s="2"/>
      <c r="E546" s="37"/>
      <c r="F546" s="2"/>
      <c r="G546" s="3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10"/>
      <c r="C547" s="28"/>
      <c r="D547" s="2"/>
      <c r="E547" s="37"/>
      <c r="F547" s="2"/>
      <c r="G547" s="3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10"/>
      <c r="C548" s="28"/>
      <c r="D548" s="2"/>
      <c r="E548" s="37"/>
      <c r="F548" s="2"/>
      <c r="G548" s="3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10"/>
      <c r="C549" s="28"/>
      <c r="D549" s="2"/>
      <c r="E549" s="37"/>
      <c r="F549" s="2"/>
      <c r="G549" s="3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10"/>
      <c r="C550" s="28"/>
      <c r="D550" s="2"/>
      <c r="E550" s="37"/>
      <c r="F550" s="2"/>
      <c r="G550" s="3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10"/>
      <c r="C551" s="28"/>
      <c r="D551" s="2"/>
      <c r="E551" s="37"/>
      <c r="F551" s="2"/>
      <c r="G551" s="3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10"/>
      <c r="C552" s="28"/>
      <c r="D552" s="2"/>
      <c r="E552" s="37"/>
      <c r="F552" s="2"/>
      <c r="G552" s="3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10"/>
      <c r="C553" s="28"/>
      <c r="D553" s="2"/>
      <c r="E553" s="37"/>
      <c r="F553" s="2"/>
      <c r="G553" s="3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10"/>
      <c r="C554" s="28"/>
      <c r="D554" s="2"/>
      <c r="E554" s="37"/>
      <c r="F554" s="2"/>
      <c r="G554" s="3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10"/>
      <c r="C555" s="28"/>
      <c r="D555" s="2"/>
      <c r="E555" s="37"/>
      <c r="F555" s="2"/>
      <c r="G555" s="3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10"/>
      <c r="C556" s="28"/>
      <c r="D556" s="2"/>
      <c r="E556" s="37"/>
      <c r="F556" s="2"/>
      <c r="G556" s="3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10"/>
      <c r="C557" s="28"/>
      <c r="D557" s="2"/>
      <c r="E557" s="37"/>
      <c r="F557" s="2"/>
      <c r="G557" s="3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10"/>
      <c r="C558" s="28"/>
      <c r="D558" s="2"/>
      <c r="E558" s="37"/>
      <c r="F558" s="2"/>
      <c r="G558" s="3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10"/>
      <c r="C559" s="28"/>
      <c r="D559" s="2"/>
      <c r="E559" s="37"/>
      <c r="F559" s="2"/>
      <c r="G559" s="3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10"/>
      <c r="C560" s="28"/>
      <c r="D560" s="2"/>
      <c r="E560" s="37"/>
      <c r="F560" s="2"/>
      <c r="G560" s="3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10"/>
      <c r="C561" s="28"/>
      <c r="D561" s="2"/>
      <c r="E561" s="37"/>
      <c r="F561" s="2"/>
      <c r="G561" s="3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10"/>
      <c r="C562" s="28"/>
      <c r="D562" s="2"/>
      <c r="E562" s="37"/>
      <c r="F562" s="2"/>
      <c r="G562" s="3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10"/>
      <c r="C563" s="28"/>
      <c r="D563" s="2"/>
      <c r="E563" s="37"/>
      <c r="F563" s="2"/>
      <c r="G563" s="3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10"/>
      <c r="C564" s="28"/>
      <c r="D564" s="2"/>
      <c r="E564" s="37"/>
      <c r="F564" s="2"/>
      <c r="G564" s="3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10"/>
      <c r="C565" s="28"/>
      <c r="D565" s="2"/>
      <c r="E565" s="37"/>
      <c r="F565" s="2"/>
      <c r="G565" s="3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10"/>
      <c r="C566" s="28"/>
      <c r="D566" s="2"/>
      <c r="E566" s="37"/>
      <c r="F566" s="2"/>
      <c r="G566" s="3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10"/>
      <c r="C567" s="28"/>
      <c r="D567" s="2"/>
      <c r="E567" s="37"/>
      <c r="F567" s="2"/>
      <c r="G567" s="3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10"/>
      <c r="C568" s="28"/>
      <c r="D568" s="2"/>
      <c r="E568" s="37"/>
      <c r="F568" s="2"/>
      <c r="G568" s="3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10"/>
      <c r="C569" s="28"/>
      <c r="D569" s="2"/>
      <c r="E569" s="37"/>
      <c r="F569" s="2"/>
      <c r="G569" s="3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10"/>
      <c r="C570" s="28"/>
      <c r="D570" s="2"/>
      <c r="E570" s="37"/>
      <c r="F570" s="2"/>
      <c r="G570" s="3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10"/>
      <c r="C571" s="28"/>
      <c r="D571" s="2"/>
      <c r="E571" s="37"/>
      <c r="F571" s="2"/>
      <c r="G571" s="3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10"/>
      <c r="C572" s="28"/>
      <c r="D572" s="2"/>
      <c r="E572" s="37"/>
      <c r="F572" s="2"/>
      <c r="G572" s="3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10"/>
      <c r="C573" s="28"/>
      <c r="D573" s="2"/>
      <c r="E573" s="37"/>
      <c r="F573" s="2"/>
      <c r="G573" s="3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10"/>
      <c r="C574" s="28"/>
      <c r="D574" s="2"/>
      <c r="E574" s="37"/>
      <c r="F574" s="2"/>
      <c r="G574" s="3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10"/>
      <c r="C575" s="28"/>
      <c r="D575" s="2"/>
      <c r="E575" s="37"/>
      <c r="F575" s="2"/>
      <c r="G575" s="3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10"/>
      <c r="C576" s="28"/>
      <c r="D576" s="2"/>
      <c r="E576" s="37"/>
      <c r="F576" s="2"/>
      <c r="G576" s="3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10"/>
      <c r="C577" s="28"/>
      <c r="D577" s="2"/>
      <c r="E577" s="37"/>
      <c r="F577" s="2"/>
      <c r="G577" s="3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10"/>
      <c r="C578" s="28"/>
      <c r="D578" s="2"/>
      <c r="E578" s="37"/>
      <c r="F578" s="2"/>
      <c r="G578" s="3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10"/>
      <c r="C579" s="28"/>
      <c r="D579" s="2"/>
      <c r="E579" s="37"/>
      <c r="F579" s="2"/>
      <c r="G579" s="3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10"/>
      <c r="C580" s="28"/>
      <c r="D580" s="2"/>
      <c r="E580" s="37"/>
      <c r="F580" s="2"/>
      <c r="G580" s="3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10"/>
      <c r="C581" s="28"/>
      <c r="D581" s="2"/>
      <c r="E581" s="37"/>
      <c r="F581" s="2"/>
      <c r="G581" s="3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10"/>
      <c r="C582" s="28"/>
      <c r="D582" s="2"/>
      <c r="E582" s="37"/>
      <c r="F582" s="2"/>
      <c r="G582" s="3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10"/>
      <c r="C583" s="28"/>
      <c r="D583" s="2"/>
      <c r="E583" s="37"/>
      <c r="F583" s="2"/>
      <c r="G583" s="3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10"/>
      <c r="C584" s="28"/>
      <c r="D584" s="2"/>
      <c r="E584" s="37"/>
      <c r="F584" s="2"/>
      <c r="G584" s="3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10"/>
      <c r="C585" s="28"/>
      <c r="D585" s="2"/>
      <c r="E585" s="37"/>
      <c r="F585" s="2"/>
      <c r="G585" s="3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10"/>
      <c r="C586" s="28"/>
      <c r="D586" s="2"/>
      <c r="E586" s="37"/>
      <c r="F586" s="2"/>
      <c r="G586" s="3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10"/>
      <c r="C587" s="28"/>
      <c r="D587" s="2"/>
      <c r="E587" s="37"/>
      <c r="F587" s="2"/>
      <c r="G587" s="3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10"/>
      <c r="C588" s="28"/>
      <c r="D588" s="2"/>
      <c r="E588" s="37"/>
      <c r="F588" s="2"/>
      <c r="G588" s="3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10"/>
      <c r="C589" s="28"/>
      <c r="D589" s="2"/>
      <c r="E589" s="37"/>
      <c r="F589" s="2"/>
      <c r="G589" s="3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10"/>
      <c r="C590" s="28"/>
      <c r="D590" s="2"/>
      <c r="E590" s="37"/>
      <c r="F590" s="2"/>
      <c r="G590" s="3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10"/>
      <c r="C591" s="28"/>
      <c r="D591" s="2"/>
      <c r="E591" s="37"/>
      <c r="F591" s="2"/>
      <c r="G591" s="3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10"/>
      <c r="C592" s="28"/>
      <c r="D592" s="2"/>
      <c r="E592" s="37"/>
      <c r="F592" s="2"/>
      <c r="G592" s="3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10"/>
      <c r="C593" s="28"/>
      <c r="D593" s="2"/>
      <c r="E593" s="37"/>
      <c r="F593" s="2"/>
      <c r="G593" s="3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10"/>
      <c r="C594" s="28"/>
      <c r="D594" s="2"/>
      <c r="E594" s="37"/>
      <c r="F594" s="2"/>
      <c r="G594" s="3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10"/>
      <c r="C595" s="28"/>
      <c r="D595" s="2"/>
      <c r="E595" s="37"/>
      <c r="F595" s="2"/>
      <c r="G595" s="3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10"/>
      <c r="C596" s="28"/>
      <c r="D596" s="2"/>
      <c r="E596" s="37"/>
      <c r="F596" s="2"/>
      <c r="G596" s="3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10"/>
      <c r="C597" s="28"/>
      <c r="D597" s="2"/>
      <c r="E597" s="37"/>
      <c r="F597" s="2"/>
      <c r="G597" s="3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10"/>
      <c r="C598" s="28"/>
      <c r="D598" s="2"/>
      <c r="E598" s="37"/>
      <c r="F598" s="2"/>
      <c r="G598" s="3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10"/>
      <c r="C599" s="28"/>
      <c r="D599" s="2"/>
      <c r="E599" s="37"/>
      <c r="F599" s="2"/>
      <c r="G599" s="3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10"/>
      <c r="C600" s="28"/>
      <c r="D600" s="2"/>
      <c r="E600" s="37"/>
      <c r="F600" s="2"/>
      <c r="G600" s="3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10"/>
      <c r="C601" s="28"/>
      <c r="D601" s="2"/>
      <c r="E601" s="37"/>
      <c r="F601" s="2"/>
      <c r="G601" s="3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10"/>
      <c r="C602" s="28"/>
      <c r="D602" s="2"/>
      <c r="E602" s="37"/>
      <c r="F602" s="2"/>
      <c r="G602" s="3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10"/>
      <c r="C603" s="28"/>
      <c r="D603" s="2"/>
      <c r="E603" s="37"/>
      <c r="F603" s="2"/>
      <c r="G603" s="3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10"/>
      <c r="C604" s="28"/>
      <c r="D604" s="2"/>
      <c r="E604" s="37"/>
      <c r="F604" s="2"/>
      <c r="G604" s="3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10"/>
      <c r="C605" s="28"/>
      <c r="D605" s="2"/>
      <c r="E605" s="37"/>
      <c r="F605" s="2"/>
      <c r="G605" s="3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10"/>
      <c r="C606" s="28"/>
      <c r="D606" s="2"/>
      <c r="E606" s="37"/>
      <c r="F606" s="2"/>
      <c r="G606" s="3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10"/>
      <c r="C607" s="28"/>
      <c r="D607" s="2"/>
      <c r="E607" s="37"/>
      <c r="F607" s="2"/>
      <c r="G607" s="3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10"/>
      <c r="C608" s="28"/>
      <c r="D608" s="2"/>
      <c r="E608" s="37"/>
      <c r="F608" s="2"/>
      <c r="G608" s="3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10"/>
      <c r="C609" s="28"/>
      <c r="D609" s="2"/>
      <c r="E609" s="37"/>
      <c r="F609" s="2"/>
      <c r="G609" s="3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10"/>
      <c r="C610" s="28"/>
      <c r="D610" s="2"/>
      <c r="E610" s="37"/>
      <c r="F610" s="2"/>
      <c r="G610" s="3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10"/>
      <c r="C611" s="28"/>
      <c r="D611" s="2"/>
      <c r="E611" s="37"/>
      <c r="F611" s="2"/>
      <c r="G611" s="3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10"/>
      <c r="C612" s="28"/>
      <c r="D612" s="2"/>
      <c r="E612" s="37"/>
      <c r="F612" s="2"/>
      <c r="G612" s="3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10"/>
      <c r="C613" s="28"/>
      <c r="D613" s="2"/>
      <c r="E613" s="37"/>
      <c r="F613" s="2"/>
      <c r="G613" s="3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10"/>
      <c r="C614" s="28"/>
      <c r="D614" s="2"/>
      <c r="E614" s="37"/>
      <c r="F614" s="2"/>
      <c r="G614" s="3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10"/>
      <c r="C615" s="28"/>
      <c r="D615" s="2"/>
      <c r="E615" s="37"/>
      <c r="F615" s="2"/>
      <c r="G615" s="3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10"/>
      <c r="C616" s="28"/>
      <c r="D616" s="2"/>
      <c r="E616" s="37"/>
      <c r="F616" s="2"/>
      <c r="G616" s="3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10"/>
      <c r="C617" s="28"/>
      <c r="D617" s="2"/>
      <c r="E617" s="37"/>
      <c r="F617" s="2"/>
      <c r="G617" s="3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10"/>
      <c r="C618" s="28"/>
      <c r="D618" s="2"/>
      <c r="E618" s="37"/>
      <c r="F618" s="2"/>
      <c r="G618" s="3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10"/>
      <c r="C619" s="28"/>
      <c r="D619" s="2"/>
      <c r="E619" s="37"/>
      <c r="F619" s="2"/>
      <c r="G619" s="3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10"/>
      <c r="C620" s="28"/>
      <c r="D620" s="2"/>
      <c r="E620" s="37"/>
      <c r="F620" s="2"/>
      <c r="G620" s="3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10"/>
      <c r="C621" s="28"/>
      <c r="D621" s="2"/>
      <c r="E621" s="37"/>
      <c r="F621" s="2"/>
      <c r="G621" s="3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10"/>
      <c r="C622" s="28"/>
      <c r="D622" s="2"/>
      <c r="E622" s="37"/>
      <c r="F622" s="2"/>
      <c r="G622" s="3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10"/>
      <c r="C623" s="28"/>
      <c r="D623" s="2"/>
      <c r="E623" s="37"/>
      <c r="F623" s="2"/>
      <c r="G623" s="3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10"/>
      <c r="C624" s="28"/>
      <c r="D624" s="2"/>
      <c r="E624" s="37"/>
      <c r="F624" s="2"/>
      <c r="G624" s="3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10"/>
      <c r="C625" s="28"/>
      <c r="D625" s="2"/>
      <c r="E625" s="37"/>
      <c r="F625" s="2"/>
      <c r="G625" s="3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10"/>
      <c r="C626" s="28"/>
      <c r="D626" s="2"/>
      <c r="E626" s="37"/>
      <c r="F626" s="2"/>
      <c r="G626" s="3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10"/>
      <c r="C627" s="28"/>
      <c r="D627" s="2"/>
      <c r="E627" s="37"/>
      <c r="F627" s="2"/>
      <c r="G627" s="3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10"/>
      <c r="C628" s="28"/>
      <c r="D628" s="2"/>
      <c r="E628" s="37"/>
      <c r="F628" s="2"/>
      <c r="G628" s="3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10"/>
      <c r="C629" s="28"/>
      <c r="D629" s="2"/>
      <c r="E629" s="37"/>
      <c r="F629" s="2"/>
      <c r="G629" s="3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10"/>
      <c r="C630" s="28"/>
      <c r="D630" s="2"/>
      <c r="E630" s="37"/>
      <c r="F630" s="2"/>
      <c r="G630" s="3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10"/>
      <c r="C631" s="28"/>
      <c r="D631" s="2"/>
      <c r="E631" s="37"/>
      <c r="F631" s="2"/>
      <c r="G631" s="3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10"/>
      <c r="C632" s="28"/>
      <c r="D632" s="2"/>
      <c r="E632" s="37"/>
      <c r="F632" s="2"/>
      <c r="G632" s="3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10"/>
      <c r="C633" s="28"/>
      <c r="D633" s="2"/>
      <c r="E633" s="37"/>
      <c r="F633" s="2"/>
      <c r="G633" s="3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10"/>
      <c r="C634" s="28"/>
      <c r="D634" s="2"/>
      <c r="E634" s="37"/>
      <c r="F634" s="2"/>
      <c r="G634" s="3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10"/>
      <c r="C635" s="28"/>
      <c r="D635" s="2"/>
      <c r="E635" s="37"/>
      <c r="F635" s="2"/>
      <c r="G635" s="3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10"/>
      <c r="C636" s="28"/>
      <c r="D636" s="2"/>
      <c r="E636" s="37"/>
      <c r="F636" s="2"/>
      <c r="G636" s="3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10"/>
      <c r="C637" s="28"/>
      <c r="D637" s="2"/>
      <c r="E637" s="37"/>
      <c r="F637" s="2"/>
      <c r="G637" s="3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10"/>
      <c r="C638" s="28"/>
      <c r="D638" s="2"/>
      <c r="E638" s="37"/>
      <c r="F638" s="2"/>
      <c r="G638" s="3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10"/>
      <c r="C639" s="28"/>
      <c r="D639" s="2"/>
      <c r="E639" s="37"/>
      <c r="F639" s="2"/>
      <c r="G639" s="3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10"/>
      <c r="C640" s="28"/>
      <c r="D640" s="2"/>
      <c r="E640" s="37"/>
      <c r="F640" s="2"/>
      <c r="G640" s="3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10"/>
      <c r="C641" s="28"/>
      <c r="D641" s="2"/>
      <c r="E641" s="37"/>
      <c r="F641" s="2"/>
      <c r="G641" s="3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10"/>
      <c r="C642" s="28"/>
      <c r="D642" s="2"/>
      <c r="E642" s="37"/>
      <c r="F642" s="2"/>
      <c r="G642" s="3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10"/>
      <c r="C643" s="28"/>
      <c r="D643" s="2"/>
      <c r="E643" s="37"/>
      <c r="F643" s="2"/>
      <c r="G643" s="3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10"/>
      <c r="C644" s="28"/>
      <c r="D644" s="2"/>
      <c r="E644" s="37"/>
      <c r="F644" s="2"/>
      <c r="G644" s="3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10"/>
      <c r="C645" s="28"/>
      <c r="D645" s="2"/>
      <c r="E645" s="37"/>
      <c r="F645" s="2"/>
      <c r="G645" s="3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10"/>
      <c r="C646" s="28"/>
      <c r="D646" s="2"/>
      <c r="E646" s="37"/>
      <c r="F646" s="2"/>
      <c r="G646" s="3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10"/>
      <c r="C647" s="28"/>
      <c r="D647" s="2"/>
      <c r="E647" s="37"/>
      <c r="F647" s="2"/>
      <c r="G647" s="3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10"/>
      <c r="C648" s="28"/>
      <c r="D648" s="2"/>
      <c r="E648" s="37"/>
      <c r="F648" s="2"/>
      <c r="G648" s="3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10"/>
      <c r="C649" s="28"/>
      <c r="D649" s="2"/>
      <c r="E649" s="37"/>
      <c r="F649" s="2"/>
      <c r="G649" s="3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10"/>
      <c r="C650" s="28"/>
      <c r="D650" s="2"/>
      <c r="E650" s="37"/>
      <c r="F650" s="2"/>
      <c r="G650" s="3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10"/>
      <c r="C651" s="28"/>
      <c r="D651" s="2"/>
      <c r="E651" s="37"/>
      <c r="F651" s="2"/>
      <c r="G651" s="3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10"/>
      <c r="C652" s="28"/>
      <c r="D652" s="2"/>
      <c r="E652" s="37"/>
      <c r="F652" s="2"/>
      <c r="G652" s="3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10"/>
      <c r="C653" s="28"/>
      <c r="D653" s="2"/>
      <c r="E653" s="37"/>
      <c r="F653" s="2"/>
      <c r="G653" s="3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10"/>
      <c r="C654" s="28"/>
      <c r="D654" s="2"/>
      <c r="E654" s="37"/>
      <c r="F654" s="2"/>
      <c r="G654" s="3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10"/>
      <c r="C655" s="28"/>
      <c r="D655" s="2"/>
      <c r="E655" s="37"/>
      <c r="F655" s="2"/>
      <c r="G655" s="3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10"/>
      <c r="C656" s="28"/>
      <c r="D656" s="2"/>
      <c r="E656" s="37"/>
      <c r="F656" s="2"/>
      <c r="G656" s="3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10"/>
      <c r="C657" s="28"/>
      <c r="D657" s="2"/>
      <c r="E657" s="37"/>
      <c r="F657" s="2"/>
      <c r="G657" s="3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10"/>
      <c r="C658" s="28"/>
      <c r="D658" s="2"/>
      <c r="E658" s="37"/>
      <c r="F658" s="2"/>
      <c r="G658" s="3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10"/>
      <c r="C659" s="28"/>
      <c r="D659" s="2"/>
      <c r="E659" s="37"/>
      <c r="F659" s="2"/>
      <c r="G659" s="3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10"/>
      <c r="C660" s="28"/>
      <c r="D660" s="2"/>
      <c r="E660" s="37"/>
      <c r="F660" s="2"/>
      <c r="G660" s="3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10"/>
      <c r="C661" s="28"/>
      <c r="D661" s="2"/>
      <c r="E661" s="37"/>
      <c r="F661" s="2"/>
      <c r="G661" s="3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10"/>
      <c r="C662" s="28"/>
      <c r="D662" s="2"/>
      <c r="E662" s="37"/>
      <c r="F662" s="2"/>
      <c r="G662" s="3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10"/>
      <c r="C663" s="28"/>
      <c r="D663" s="2"/>
      <c r="E663" s="37"/>
      <c r="F663" s="2"/>
      <c r="G663" s="3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10"/>
      <c r="C664" s="28"/>
      <c r="D664" s="2"/>
      <c r="E664" s="37"/>
      <c r="F664" s="2"/>
      <c r="G664" s="3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10"/>
      <c r="C665" s="28"/>
      <c r="D665" s="2"/>
      <c r="E665" s="37"/>
      <c r="F665" s="2"/>
      <c r="G665" s="3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10"/>
      <c r="C666" s="28"/>
      <c r="D666" s="2"/>
      <c r="E666" s="37"/>
      <c r="F666" s="2"/>
      <c r="G666" s="3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10"/>
      <c r="C667" s="28"/>
      <c r="D667" s="2"/>
      <c r="E667" s="37"/>
      <c r="F667" s="2"/>
      <c r="G667" s="3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10"/>
      <c r="C668" s="28"/>
      <c r="D668" s="2"/>
      <c r="E668" s="37"/>
      <c r="F668" s="2"/>
      <c r="G668" s="3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10"/>
      <c r="C669" s="28"/>
      <c r="D669" s="2"/>
      <c r="E669" s="37"/>
      <c r="F669" s="2"/>
      <c r="G669" s="3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10"/>
      <c r="C670" s="28"/>
      <c r="D670" s="2"/>
      <c r="E670" s="37"/>
      <c r="F670" s="2"/>
      <c r="G670" s="3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10"/>
      <c r="C671" s="28"/>
      <c r="D671" s="2"/>
      <c r="E671" s="37"/>
      <c r="F671" s="2"/>
      <c r="G671" s="3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10"/>
      <c r="C672" s="28"/>
      <c r="D672" s="2"/>
      <c r="E672" s="37"/>
      <c r="F672" s="2"/>
      <c r="G672" s="3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10"/>
      <c r="C673" s="28"/>
      <c r="D673" s="2"/>
      <c r="E673" s="37"/>
      <c r="F673" s="2"/>
      <c r="G673" s="3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10"/>
      <c r="C674" s="28"/>
      <c r="D674" s="2"/>
      <c r="E674" s="37"/>
      <c r="F674" s="2"/>
      <c r="G674" s="3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10"/>
      <c r="C675" s="28"/>
      <c r="D675" s="2"/>
      <c r="E675" s="37"/>
      <c r="F675" s="2"/>
      <c r="G675" s="3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10"/>
      <c r="C676" s="28"/>
      <c r="D676" s="2"/>
      <c r="E676" s="37"/>
      <c r="F676" s="2"/>
      <c r="G676" s="3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10"/>
      <c r="C677" s="28"/>
      <c r="D677" s="2"/>
      <c r="E677" s="37"/>
      <c r="F677" s="2"/>
      <c r="G677" s="3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10"/>
      <c r="C678" s="28"/>
      <c r="D678" s="2"/>
      <c r="E678" s="37"/>
      <c r="F678" s="2"/>
      <c r="G678" s="3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10"/>
      <c r="C679" s="28"/>
      <c r="D679" s="2"/>
      <c r="E679" s="37"/>
      <c r="F679" s="2"/>
      <c r="G679" s="3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10"/>
      <c r="C680" s="28"/>
      <c r="D680" s="2"/>
      <c r="E680" s="37"/>
      <c r="F680" s="2"/>
      <c r="G680" s="3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10"/>
      <c r="C681" s="28"/>
      <c r="D681" s="2"/>
      <c r="E681" s="37"/>
      <c r="F681" s="2"/>
      <c r="G681" s="3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10"/>
      <c r="C682" s="28"/>
      <c r="D682" s="2"/>
      <c r="E682" s="37"/>
      <c r="F682" s="2"/>
      <c r="G682" s="3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10"/>
      <c r="C683" s="28"/>
      <c r="D683" s="2"/>
      <c r="E683" s="37"/>
      <c r="F683" s="2"/>
      <c r="G683" s="3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10"/>
      <c r="C684" s="28"/>
      <c r="D684" s="2"/>
      <c r="E684" s="37"/>
      <c r="F684" s="2"/>
      <c r="G684" s="3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10"/>
      <c r="C685" s="28"/>
      <c r="D685" s="2"/>
      <c r="E685" s="37"/>
      <c r="F685" s="2"/>
      <c r="G685" s="3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10"/>
      <c r="C686" s="28"/>
      <c r="D686" s="2"/>
      <c r="E686" s="37"/>
      <c r="F686" s="2"/>
      <c r="G686" s="3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10"/>
      <c r="C687" s="28"/>
      <c r="D687" s="2"/>
      <c r="E687" s="37"/>
      <c r="F687" s="2"/>
      <c r="G687" s="3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10"/>
      <c r="C688" s="28"/>
      <c r="D688" s="2"/>
      <c r="E688" s="37"/>
      <c r="F688" s="2"/>
      <c r="G688" s="3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10"/>
      <c r="C689" s="28"/>
      <c r="D689" s="2"/>
      <c r="E689" s="37"/>
      <c r="F689" s="2"/>
      <c r="G689" s="3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10"/>
      <c r="C690" s="28"/>
      <c r="D690" s="2"/>
      <c r="E690" s="37"/>
      <c r="F690" s="2"/>
      <c r="G690" s="3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10"/>
      <c r="C691" s="28"/>
      <c r="D691" s="2"/>
      <c r="E691" s="37"/>
      <c r="F691" s="2"/>
      <c r="G691" s="3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10"/>
      <c r="C692" s="28"/>
      <c r="D692" s="2"/>
      <c r="E692" s="37"/>
      <c r="F692" s="2"/>
      <c r="G692" s="3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10"/>
      <c r="C693" s="28"/>
      <c r="D693" s="2"/>
      <c r="E693" s="37"/>
      <c r="F693" s="2"/>
      <c r="G693" s="3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10"/>
      <c r="C694" s="28"/>
      <c r="D694" s="2"/>
      <c r="E694" s="37"/>
      <c r="F694" s="2"/>
      <c r="G694" s="3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10"/>
      <c r="C695" s="28"/>
      <c r="D695" s="2"/>
      <c r="E695" s="37"/>
      <c r="F695" s="2"/>
      <c r="G695" s="3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10"/>
      <c r="C696" s="28"/>
      <c r="D696" s="2"/>
      <c r="E696" s="37"/>
      <c r="F696" s="2"/>
      <c r="G696" s="3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10"/>
      <c r="C697" s="28"/>
      <c r="D697" s="2"/>
      <c r="E697" s="37"/>
      <c r="F697" s="2"/>
      <c r="G697" s="3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10"/>
      <c r="C698" s="28"/>
      <c r="D698" s="2"/>
      <c r="E698" s="37"/>
      <c r="F698" s="2"/>
      <c r="G698" s="3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10"/>
      <c r="C699" s="28"/>
      <c r="D699" s="2"/>
      <c r="E699" s="37"/>
      <c r="F699" s="2"/>
      <c r="G699" s="3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10"/>
      <c r="C700" s="28"/>
      <c r="D700" s="2"/>
      <c r="E700" s="37"/>
      <c r="F700" s="2"/>
      <c r="G700" s="3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10"/>
      <c r="C701" s="28"/>
      <c r="D701" s="2"/>
      <c r="E701" s="37"/>
      <c r="F701" s="2"/>
      <c r="G701" s="3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10"/>
      <c r="C702" s="28"/>
      <c r="D702" s="2"/>
      <c r="E702" s="37"/>
      <c r="F702" s="2"/>
      <c r="G702" s="3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10"/>
      <c r="C703" s="28"/>
      <c r="D703" s="2"/>
      <c r="E703" s="37"/>
      <c r="F703" s="2"/>
      <c r="G703" s="3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10"/>
      <c r="C704" s="28"/>
      <c r="D704" s="2"/>
      <c r="E704" s="37"/>
      <c r="F704" s="2"/>
      <c r="G704" s="3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10"/>
      <c r="C705" s="28"/>
      <c r="D705" s="2"/>
      <c r="E705" s="37"/>
      <c r="F705" s="2"/>
      <c r="G705" s="3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10"/>
      <c r="C706" s="28"/>
      <c r="D706" s="2"/>
      <c r="E706" s="37"/>
      <c r="F706" s="2"/>
      <c r="G706" s="3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10"/>
      <c r="C707" s="28"/>
      <c r="D707" s="2"/>
      <c r="E707" s="37"/>
      <c r="F707" s="2"/>
      <c r="G707" s="3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10"/>
      <c r="C708" s="28"/>
      <c r="D708" s="2"/>
      <c r="E708" s="37"/>
      <c r="F708" s="2"/>
      <c r="G708" s="3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10"/>
      <c r="C709" s="28"/>
      <c r="D709" s="2"/>
      <c r="E709" s="37"/>
      <c r="F709" s="2"/>
      <c r="G709" s="3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10"/>
      <c r="C710" s="28"/>
      <c r="D710" s="2"/>
      <c r="E710" s="37"/>
      <c r="F710" s="2"/>
      <c r="G710" s="3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10"/>
      <c r="C711" s="28"/>
      <c r="D711" s="2"/>
      <c r="E711" s="37"/>
      <c r="F711" s="2"/>
      <c r="G711" s="3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10"/>
      <c r="C712" s="28"/>
      <c r="D712" s="2"/>
      <c r="E712" s="37"/>
      <c r="F712" s="2"/>
      <c r="G712" s="3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10"/>
      <c r="C713" s="28"/>
      <c r="D713" s="2"/>
      <c r="E713" s="37"/>
      <c r="F713" s="2"/>
      <c r="G713" s="3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10"/>
      <c r="C714" s="28"/>
      <c r="D714" s="2"/>
      <c r="E714" s="37"/>
      <c r="F714" s="2"/>
      <c r="G714" s="3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10"/>
      <c r="C715" s="28"/>
      <c r="D715" s="2"/>
      <c r="E715" s="37"/>
      <c r="F715" s="2"/>
      <c r="G715" s="3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10"/>
      <c r="C716" s="28"/>
      <c r="D716" s="2"/>
      <c r="E716" s="37"/>
      <c r="F716" s="2"/>
      <c r="G716" s="3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10"/>
      <c r="C717" s="28"/>
      <c r="D717" s="2"/>
      <c r="E717" s="37"/>
      <c r="F717" s="2"/>
      <c r="G717" s="3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10"/>
      <c r="C718" s="28"/>
      <c r="D718" s="2"/>
      <c r="E718" s="37"/>
      <c r="F718" s="2"/>
      <c r="G718" s="3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10"/>
      <c r="C719" s="28"/>
      <c r="D719" s="2"/>
      <c r="E719" s="37"/>
      <c r="F719" s="2"/>
      <c r="G719" s="3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10"/>
      <c r="C720" s="28"/>
      <c r="D720" s="2"/>
      <c r="E720" s="37"/>
      <c r="F720" s="2"/>
      <c r="G720" s="3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10"/>
      <c r="C721" s="28"/>
      <c r="D721" s="2"/>
      <c r="E721" s="37"/>
      <c r="F721" s="2"/>
      <c r="G721" s="3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10"/>
      <c r="C722" s="28"/>
      <c r="D722" s="2"/>
      <c r="E722" s="37"/>
      <c r="F722" s="2"/>
      <c r="G722" s="3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10"/>
      <c r="C723" s="28"/>
      <c r="D723" s="2"/>
      <c r="E723" s="37"/>
      <c r="F723" s="2"/>
      <c r="G723" s="3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10"/>
      <c r="C724" s="28"/>
      <c r="D724" s="2"/>
      <c r="E724" s="37"/>
      <c r="F724" s="2"/>
      <c r="G724" s="3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10"/>
      <c r="C725" s="28"/>
      <c r="D725" s="2"/>
      <c r="E725" s="37"/>
      <c r="F725" s="2"/>
      <c r="G725" s="3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10"/>
      <c r="C726" s="28"/>
      <c r="D726" s="2"/>
      <c r="E726" s="37"/>
      <c r="F726" s="2"/>
      <c r="G726" s="3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10"/>
      <c r="C727" s="28"/>
      <c r="D727" s="2"/>
      <c r="E727" s="37"/>
      <c r="F727" s="2"/>
      <c r="G727" s="3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10"/>
      <c r="C728" s="28"/>
      <c r="D728" s="2"/>
      <c r="E728" s="37"/>
      <c r="F728" s="2"/>
      <c r="G728" s="3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10"/>
      <c r="C729" s="28"/>
      <c r="D729" s="2"/>
      <c r="E729" s="37"/>
      <c r="F729" s="2"/>
      <c r="G729" s="3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10"/>
      <c r="C730" s="28"/>
      <c r="D730" s="2"/>
      <c r="E730" s="37"/>
      <c r="F730" s="2"/>
      <c r="G730" s="3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10"/>
      <c r="C731" s="28"/>
      <c r="D731" s="2"/>
      <c r="E731" s="37"/>
      <c r="F731" s="2"/>
      <c r="G731" s="3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10"/>
      <c r="C732" s="28"/>
      <c r="D732" s="2"/>
      <c r="E732" s="37"/>
      <c r="F732" s="2"/>
      <c r="G732" s="3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10"/>
      <c r="C733" s="28"/>
      <c r="D733" s="2"/>
      <c r="E733" s="37"/>
      <c r="F733" s="2"/>
      <c r="G733" s="3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10"/>
      <c r="C734" s="28"/>
      <c r="D734" s="2"/>
      <c r="E734" s="37"/>
      <c r="F734" s="2"/>
      <c r="G734" s="3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10"/>
      <c r="C735" s="28"/>
      <c r="D735" s="2"/>
      <c r="E735" s="37"/>
      <c r="F735" s="2"/>
      <c r="G735" s="3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10"/>
      <c r="C736" s="28"/>
      <c r="D736" s="2"/>
      <c r="E736" s="37"/>
      <c r="F736" s="2"/>
      <c r="G736" s="3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10"/>
      <c r="C737" s="28"/>
      <c r="D737" s="2"/>
      <c r="E737" s="37"/>
      <c r="F737" s="2"/>
      <c r="G737" s="3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10"/>
      <c r="C738" s="28"/>
      <c r="D738" s="2"/>
      <c r="E738" s="37"/>
      <c r="F738" s="2"/>
      <c r="G738" s="3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10"/>
      <c r="C739" s="28"/>
      <c r="D739" s="2"/>
      <c r="E739" s="37"/>
      <c r="F739" s="2"/>
      <c r="G739" s="3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10"/>
      <c r="C740" s="28"/>
      <c r="D740" s="2"/>
      <c r="E740" s="37"/>
      <c r="F740" s="2"/>
      <c r="G740" s="3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10"/>
      <c r="C741" s="28"/>
      <c r="D741" s="2"/>
      <c r="E741" s="37"/>
      <c r="F741" s="2"/>
      <c r="G741" s="3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10"/>
      <c r="C742" s="28"/>
      <c r="D742" s="2"/>
      <c r="E742" s="37"/>
      <c r="F742" s="2"/>
      <c r="G742" s="3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10"/>
      <c r="C743" s="28"/>
      <c r="D743" s="2"/>
      <c r="E743" s="37"/>
      <c r="F743" s="2"/>
      <c r="G743" s="3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10"/>
      <c r="C744" s="28"/>
      <c r="D744" s="2"/>
      <c r="E744" s="37"/>
      <c r="F744" s="2"/>
      <c r="G744" s="3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10"/>
      <c r="C745" s="28"/>
      <c r="D745" s="2"/>
      <c r="E745" s="37"/>
      <c r="F745" s="2"/>
      <c r="G745" s="3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10"/>
      <c r="C746" s="28"/>
      <c r="D746" s="2"/>
      <c r="E746" s="37"/>
      <c r="F746" s="2"/>
      <c r="G746" s="3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10"/>
      <c r="C747" s="28"/>
      <c r="D747" s="2"/>
      <c r="E747" s="37"/>
      <c r="F747" s="2"/>
      <c r="G747" s="3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10"/>
      <c r="C748" s="28"/>
      <c r="D748" s="2"/>
      <c r="E748" s="37"/>
      <c r="F748" s="2"/>
      <c r="G748" s="3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10"/>
      <c r="C749" s="28"/>
      <c r="D749" s="2"/>
      <c r="E749" s="37"/>
      <c r="F749" s="2"/>
      <c r="G749" s="3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10"/>
      <c r="C750" s="28"/>
      <c r="D750" s="2"/>
      <c r="E750" s="37"/>
      <c r="F750" s="2"/>
      <c r="G750" s="3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10"/>
      <c r="C751" s="28"/>
      <c r="D751" s="2"/>
      <c r="E751" s="37"/>
      <c r="F751" s="2"/>
      <c r="G751" s="3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10"/>
      <c r="C752" s="28"/>
      <c r="D752" s="2"/>
      <c r="E752" s="37"/>
      <c r="F752" s="2"/>
      <c r="G752" s="3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10"/>
      <c r="C753" s="28"/>
      <c r="D753" s="2"/>
      <c r="E753" s="37"/>
      <c r="F753" s="2"/>
      <c r="G753" s="3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10"/>
      <c r="C754" s="28"/>
      <c r="D754" s="2"/>
      <c r="E754" s="37"/>
      <c r="F754" s="2"/>
      <c r="G754" s="3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10"/>
      <c r="C755" s="28"/>
      <c r="D755" s="2"/>
      <c r="E755" s="37"/>
      <c r="F755" s="2"/>
      <c r="G755" s="3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10"/>
      <c r="C756" s="28"/>
      <c r="D756" s="2"/>
      <c r="E756" s="37"/>
      <c r="F756" s="2"/>
      <c r="G756" s="3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10"/>
      <c r="C757" s="28"/>
      <c r="D757" s="2"/>
      <c r="E757" s="37"/>
      <c r="F757" s="2"/>
      <c r="G757" s="3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10"/>
      <c r="C758" s="28"/>
      <c r="D758" s="2"/>
      <c r="E758" s="37"/>
      <c r="F758" s="2"/>
      <c r="G758" s="3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10"/>
      <c r="C759" s="28"/>
      <c r="D759" s="2"/>
      <c r="E759" s="37"/>
      <c r="F759" s="2"/>
      <c r="G759" s="3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10"/>
      <c r="C760" s="28"/>
      <c r="D760" s="2"/>
      <c r="E760" s="37"/>
      <c r="F760" s="2"/>
      <c r="G760" s="3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10"/>
      <c r="C761" s="28"/>
      <c r="D761" s="2"/>
      <c r="E761" s="37"/>
      <c r="F761" s="2"/>
      <c r="G761" s="3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10"/>
      <c r="C762" s="28"/>
      <c r="D762" s="2"/>
      <c r="E762" s="37"/>
      <c r="F762" s="2"/>
      <c r="G762" s="3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10"/>
      <c r="C763" s="28"/>
      <c r="D763" s="2"/>
      <c r="E763" s="37"/>
      <c r="F763" s="2"/>
      <c r="G763" s="3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10"/>
      <c r="C764" s="28"/>
      <c r="D764" s="2"/>
      <c r="E764" s="37"/>
      <c r="F764" s="2"/>
      <c r="G764" s="3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10"/>
      <c r="C765" s="28"/>
      <c r="D765" s="2"/>
      <c r="E765" s="37"/>
      <c r="F765" s="2"/>
      <c r="G765" s="3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10"/>
      <c r="C766" s="28"/>
      <c r="D766" s="2"/>
      <c r="E766" s="37"/>
      <c r="F766" s="2"/>
      <c r="G766" s="3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10"/>
      <c r="C767" s="28"/>
      <c r="D767" s="2"/>
      <c r="E767" s="37"/>
      <c r="F767" s="2"/>
      <c r="G767" s="3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10"/>
      <c r="C768" s="28"/>
      <c r="D768" s="2"/>
      <c r="E768" s="37"/>
      <c r="F768" s="2"/>
      <c r="G768" s="3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10"/>
      <c r="C769" s="28"/>
      <c r="D769" s="2"/>
      <c r="E769" s="37"/>
      <c r="F769" s="2"/>
      <c r="G769" s="3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10"/>
      <c r="C770" s="28"/>
      <c r="D770" s="2"/>
      <c r="E770" s="37"/>
      <c r="F770" s="2"/>
      <c r="G770" s="3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10"/>
      <c r="C771" s="28"/>
      <c r="D771" s="2"/>
      <c r="E771" s="37"/>
      <c r="F771" s="2"/>
      <c r="G771" s="3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10"/>
      <c r="C772" s="28"/>
      <c r="D772" s="2"/>
      <c r="E772" s="37"/>
      <c r="F772" s="2"/>
      <c r="G772" s="3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10"/>
      <c r="C773" s="28"/>
      <c r="D773" s="2"/>
      <c r="E773" s="37"/>
      <c r="F773" s="2"/>
      <c r="G773" s="3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10"/>
      <c r="C774" s="28"/>
      <c r="D774" s="2"/>
      <c r="E774" s="37"/>
      <c r="F774" s="2"/>
      <c r="G774" s="3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10"/>
      <c r="C775" s="28"/>
      <c r="D775" s="2"/>
      <c r="E775" s="37"/>
      <c r="F775" s="2"/>
      <c r="G775" s="3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10"/>
      <c r="C776" s="28"/>
      <c r="D776" s="2"/>
      <c r="E776" s="37"/>
      <c r="F776" s="2"/>
      <c r="G776" s="3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10"/>
      <c r="C777" s="28"/>
      <c r="D777" s="2"/>
      <c r="E777" s="37"/>
      <c r="F777" s="2"/>
      <c r="G777" s="3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10"/>
      <c r="C778" s="28"/>
      <c r="D778" s="2"/>
      <c r="E778" s="37"/>
      <c r="F778" s="2"/>
      <c r="G778" s="3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10"/>
      <c r="C779" s="28"/>
      <c r="D779" s="2"/>
      <c r="E779" s="37"/>
      <c r="F779" s="2"/>
      <c r="G779" s="3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10"/>
      <c r="C780" s="28"/>
      <c r="D780" s="2"/>
      <c r="E780" s="37"/>
      <c r="F780" s="2"/>
      <c r="G780" s="3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10"/>
      <c r="C781" s="28"/>
      <c r="D781" s="2"/>
      <c r="E781" s="37"/>
      <c r="F781" s="2"/>
      <c r="G781" s="3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10"/>
      <c r="C782" s="28"/>
      <c r="D782" s="2"/>
      <c r="E782" s="37"/>
      <c r="F782" s="2"/>
      <c r="G782" s="3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10"/>
      <c r="C783" s="28"/>
      <c r="D783" s="2"/>
      <c r="E783" s="37"/>
      <c r="F783" s="2"/>
      <c r="G783" s="3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10"/>
      <c r="C784" s="28"/>
      <c r="D784" s="2"/>
      <c r="E784" s="37"/>
      <c r="F784" s="2"/>
      <c r="G784" s="3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10"/>
      <c r="C785" s="28"/>
      <c r="D785" s="2"/>
      <c r="E785" s="37"/>
      <c r="F785" s="2"/>
      <c r="G785" s="3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10"/>
      <c r="C786" s="28"/>
      <c r="D786" s="2"/>
      <c r="E786" s="37"/>
      <c r="F786" s="2"/>
      <c r="G786" s="3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10"/>
      <c r="C787" s="28"/>
      <c r="D787" s="2"/>
      <c r="E787" s="37"/>
      <c r="F787" s="2"/>
      <c r="G787" s="3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10"/>
      <c r="C788" s="28"/>
      <c r="D788" s="2"/>
      <c r="E788" s="37"/>
      <c r="F788" s="2"/>
      <c r="G788" s="3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10"/>
      <c r="C789" s="28"/>
      <c r="D789" s="2"/>
      <c r="E789" s="37"/>
      <c r="F789" s="2"/>
      <c r="G789" s="3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10"/>
      <c r="C790" s="28"/>
      <c r="D790" s="2"/>
      <c r="E790" s="37"/>
      <c r="F790" s="2"/>
      <c r="G790" s="3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10"/>
      <c r="C791" s="28"/>
      <c r="D791" s="2"/>
      <c r="E791" s="37"/>
      <c r="F791" s="2"/>
      <c r="G791" s="3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10"/>
      <c r="C792" s="28"/>
      <c r="D792" s="2"/>
      <c r="E792" s="37"/>
      <c r="F792" s="2"/>
      <c r="G792" s="3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10"/>
      <c r="C793" s="28"/>
      <c r="D793" s="2"/>
      <c r="E793" s="37"/>
      <c r="F793" s="2"/>
      <c r="G793" s="3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10"/>
      <c r="C794" s="28"/>
      <c r="D794" s="2"/>
      <c r="E794" s="37"/>
      <c r="F794" s="2"/>
      <c r="G794" s="3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10"/>
      <c r="C795" s="28"/>
      <c r="D795" s="2"/>
      <c r="E795" s="37"/>
      <c r="F795" s="2"/>
      <c r="G795" s="3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10"/>
      <c r="C796" s="28"/>
      <c r="D796" s="2"/>
      <c r="E796" s="37"/>
      <c r="F796" s="2"/>
      <c r="G796" s="3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10"/>
      <c r="C797" s="28"/>
      <c r="D797" s="2"/>
      <c r="E797" s="37"/>
      <c r="F797" s="2"/>
      <c r="G797" s="3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10"/>
      <c r="C798" s="28"/>
      <c r="D798" s="2"/>
      <c r="E798" s="37"/>
      <c r="F798" s="2"/>
      <c r="G798" s="3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10"/>
      <c r="C799" s="28"/>
      <c r="D799" s="2"/>
      <c r="E799" s="37"/>
      <c r="F799" s="2"/>
      <c r="G799" s="3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10"/>
      <c r="C800" s="28"/>
      <c r="D800" s="2"/>
      <c r="E800" s="37"/>
      <c r="F800" s="2"/>
      <c r="G800" s="3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10"/>
      <c r="C801" s="28"/>
      <c r="D801" s="2"/>
      <c r="E801" s="37"/>
      <c r="F801" s="2"/>
      <c r="G801" s="3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10"/>
      <c r="C802" s="28"/>
      <c r="D802" s="2"/>
      <c r="E802" s="37"/>
      <c r="F802" s="2"/>
      <c r="G802" s="3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10"/>
      <c r="C803" s="28"/>
      <c r="D803" s="2"/>
      <c r="E803" s="37"/>
      <c r="F803" s="2"/>
      <c r="G803" s="3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10"/>
      <c r="C804" s="28"/>
      <c r="D804" s="2"/>
      <c r="E804" s="37"/>
      <c r="F804" s="2"/>
      <c r="G804" s="3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10"/>
      <c r="C805" s="28"/>
      <c r="D805" s="2"/>
      <c r="E805" s="37"/>
      <c r="F805" s="2"/>
      <c r="G805" s="3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10"/>
      <c r="C806" s="28"/>
      <c r="D806" s="2"/>
      <c r="E806" s="37"/>
      <c r="F806" s="2"/>
      <c r="G806" s="3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10"/>
      <c r="C807" s="28"/>
      <c r="D807" s="2"/>
      <c r="E807" s="37"/>
      <c r="F807" s="2"/>
      <c r="G807" s="3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10"/>
      <c r="C808" s="28"/>
      <c r="D808" s="2"/>
      <c r="E808" s="37"/>
      <c r="F808" s="2"/>
      <c r="G808" s="3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10"/>
      <c r="C809" s="28"/>
      <c r="D809" s="2"/>
      <c r="E809" s="37"/>
      <c r="F809" s="2"/>
      <c r="G809" s="3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10"/>
      <c r="C810" s="28"/>
      <c r="D810" s="2"/>
      <c r="E810" s="37"/>
      <c r="F810" s="2"/>
      <c r="G810" s="3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10"/>
      <c r="C811" s="28"/>
      <c r="D811" s="2"/>
      <c r="E811" s="37"/>
      <c r="F811" s="2"/>
      <c r="G811" s="3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10"/>
      <c r="C812" s="28"/>
      <c r="D812" s="2"/>
      <c r="E812" s="37"/>
      <c r="F812" s="2"/>
      <c r="G812" s="3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10"/>
      <c r="C813" s="28"/>
      <c r="D813" s="2"/>
      <c r="E813" s="37"/>
      <c r="F813" s="2"/>
      <c r="G813" s="3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10"/>
      <c r="C814" s="28"/>
      <c r="D814" s="2"/>
      <c r="E814" s="37"/>
      <c r="F814" s="2"/>
      <c r="G814" s="3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10"/>
      <c r="C815" s="28"/>
      <c r="D815" s="2"/>
      <c r="E815" s="37"/>
      <c r="F815" s="2"/>
      <c r="G815" s="3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10"/>
      <c r="C816" s="28"/>
      <c r="D816" s="2"/>
      <c r="E816" s="37"/>
      <c r="F816" s="2"/>
      <c r="G816" s="3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10"/>
      <c r="C817" s="28"/>
      <c r="D817" s="2"/>
      <c r="E817" s="37"/>
      <c r="F817" s="2"/>
      <c r="G817" s="3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10"/>
      <c r="C818" s="28"/>
      <c r="D818" s="2"/>
      <c r="E818" s="37"/>
      <c r="F818" s="2"/>
      <c r="G818" s="3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10"/>
      <c r="C819" s="28"/>
      <c r="D819" s="2"/>
      <c r="E819" s="37"/>
      <c r="F819" s="2"/>
      <c r="G819" s="3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10"/>
      <c r="C820" s="28"/>
      <c r="D820" s="2"/>
      <c r="E820" s="37"/>
      <c r="F820" s="2"/>
      <c r="G820" s="3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10"/>
      <c r="C821" s="28"/>
      <c r="D821" s="2"/>
      <c r="E821" s="37"/>
      <c r="F821" s="2"/>
      <c r="G821" s="3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10"/>
      <c r="C822" s="28"/>
      <c r="D822" s="2"/>
      <c r="E822" s="37"/>
      <c r="F822" s="2"/>
      <c r="G822" s="3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10"/>
      <c r="C823" s="28"/>
      <c r="D823" s="2"/>
      <c r="E823" s="37"/>
      <c r="F823" s="2"/>
      <c r="G823" s="3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10"/>
      <c r="C824" s="28"/>
      <c r="D824" s="2"/>
      <c r="E824" s="37"/>
      <c r="F824" s="2"/>
      <c r="G824" s="3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10"/>
      <c r="C825" s="28"/>
      <c r="D825" s="2"/>
      <c r="E825" s="37"/>
      <c r="F825" s="2"/>
      <c r="G825" s="3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10"/>
      <c r="C826" s="28"/>
      <c r="D826" s="2"/>
      <c r="E826" s="37"/>
      <c r="F826" s="2"/>
      <c r="G826" s="3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10"/>
      <c r="C827" s="28"/>
      <c r="D827" s="2"/>
      <c r="E827" s="37"/>
      <c r="F827" s="2"/>
      <c r="G827" s="3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10"/>
      <c r="C828" s="28"/>
      <c r="D828" s="2"/>
      <c r="E828" s="37"/>
      <c r="F828" s="2"/>
      <c r="G828" s="3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10"/>
      <c r="C829" s="28"/>
      <c r="D829" s="2"/>
      <c r="E829" s="37"/>
      <c r="F829" s="2"/>
      <c r="G829" s="3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10"/>
      <c r="C830" s="28"/>
      <c r="D830" s="2"/>
      <c r="E830" s="37"/>
      <c r="F830" s="2"/>
      <c r="G830" s="3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10"/>
      <c r="C831" s="28"/>
      <c r="D831" s="2"/>
      <c r="E831" s="37"/>
      <c r="F831" s="2"/>
      <c r="G831" s="3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10"/>
      <c r="C832" s="28"/>
      <c r="D832" s="2"/>
      <c r="E832" s="37"/>
      <c r="F832" s="2"/>
      <c r="G832" s="3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10"/>
      <c r="C833" s="28"/>
      <c r="D833" s="2"/>
      <c r="E833" s="37"/>
      <c r="F833" s="2"/>
      <c r="G833" s="3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10"/>
      <c r="C834" s="28"/>
      <c r="D834" s="2"/>
      <c r="E834" s="37"/>
      <c r="F834" s="2"/>
      <c r="G834" s="3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10"/>
      <c r="C835" s="28"/>
      <c r="D835" s="2"/>
      <c r="E835" s="37"/>
      <c r="F835" s="2"/>
      <c r="G835" s="3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10"/>
      <c r="C836" s="28"/>
      <c r="D836" s="2"/>
      <c r="E836" s="37"/>
      <c r="F836" s="2"/>
      <c r="G836" s="3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10"/>
      <c r="C837" s="28"/>
      <c r="D837" s="2"/>
      <c r="E837" s="37"/>
      <c r="F837" s="2"/>
      <c r="G837" s="3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10"/>
      <c r="C838" s="28"/>
      <c r="D838" s="2"/>
      <c r="E838" s="37"/>
      <c r="F838" s="2"/>
      <c r="G838" s="3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10"/>
      <c r="C839" s="28"/>
      <c r="D839" s="2"/>
      <c r="E839" s="37"/>
      <c r="F839" s="2"/>
      <c r="G839" s="3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10"/>
      <c r="C840" s="28"/>
      <c r="D840" s="2"/>
      <c r="E840" s="37"/>
      <c r="F840" s="2"/>
      <c r="G840" s="3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10"/>
      <c r="C841" s="28"/>
      <c r="D841" s="2"/>
      <c r="E841" s="37"/>
      <c r="F841" s="2"/>
      <c r="G841" s="3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10"/>
      <c r="C842" s="28"/>
      <c r="D842" s="2"/>
      <c r="E842" s="37"/>
      <c r="F842" s="2"/>
      <c r="G842" s="3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10"/>
      <c r="C843" s="28"/>
      <c r="D843" s="2"/>
      <c r="E843" s="37"/>
      <c r="F843" s="2"/>
      <c r="G843" s="3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10"/>
      <c r="C844" s="28"/>
      <c r="D844" s="2"/>
      <c r="E844" s="37"/>
      <c r="F844" s="2"/>
      <c r="G844" s="3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10"/>
      <c r="C845" s="28"/>
      <c r="D845" s="2"/>
      <c r="E845" s="37"/>
      <c r="F845" s="2"/>
      <c r="G845" s="3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10"/>
      <c r="C846" s="28"/>
      <c r="D846" s="2"/>
      <c r="E846" s="37"/>
      <c r="F846" s="2"/>
      <c r="G846" s="3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10"/>
      <c r="C847" s="28"/>
      <c r="D847" s="2"/>
      <c r="E847" s="37"/>
      <c r="F847" s="2"/>
      <c r="G847" s="3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10"/>
      <c r="C848" s="28"/>
      <c r="D848" s="2"/>
      <c r="E848" s="37"/>
      <c r="F848" s="2"/>
      <c r="G848" s="3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10"/>
      <c r="C849" s="28"/>
      <c r="D849" s="2"/>
      <c r="E849" s="37"/>
      <c r="F849" s="2"/>
      <c r="G849" s="3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10"/>
      <c r="C850" s="28"/>
      <c r="D850" s="2"/>
      <c r="E850" s="37"/>
      <c r="F850" s="2"/>
      <c r="G850" s="3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10"/>
      <c r="C851" s="28"/>
      <c r="D851" s="2"/>
      <c r="E851" s="37"/>
      <c r="F851" s="2"/>
      <c r="G851" s="3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10"/>
      <c r="C852" s="28"/>
      <c r="D852" s="2"/>
      <c r="E852" s="37"/>
      <c r="F852" s="2"/>
      <c r="G852" s="3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10"/>
      <c r="C853" s="28"/>
      <c r="D853" s="2"/>
      <c r="E853" s="37"/>
      <c r="F853" s="2"/>
      <c r="G853" s="3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10"/>
      <c r="C854" s="28"/>
      <c r="D854" s="2"/>
      <c r="E854" s="37"/>
      <c r="F854" s="2"/>
      <c r="G854" s="3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10"/>
      <c r="C855" s="28"/>
      <c r="D855" s="2"/>
      <c r="E855" s="37"/>
      <c r="F855" s="2"/>
      <c r="G855" s="3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10"/>
      <c r="C856" s="28"/>
      <c r="D856" s="2"/>
      <c r="E856" s="37"/>
      <c r="F856" s="2"/>
      <c r="G856" s="3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10"/>
      <c r="C857" s="28"/>
      <c r="D857" s="2"/>
      <c r="E857" s="37"/>
      <c r="F857" s="2"/>
      <c r="G857" s="3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10"/>
      <c r="C858" s="28"/>
      <c r="D858" s="2"/>
      <c r="E858" s="37"/>
      <c r="F858" s="2"/>
      <c r="G858" s="3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10"/>
      <c r="C859" s="28"/>
      <c r="D859" s="2"/>
      <c r="E859" s="37"/>
      <c r="F859" s="2"/>
      <c r="G859" s="3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10"/>
      <c r="C860" s="28"/>
      <c r="D860" s="2"/>
      <c r="E860" s="37"/>
      <c r="F860" s="2"/>
      <c r="G860" s="3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10"/>
      <c r="C861" s="28"/>
      <c r="D861" s="2"/>
      <c r="E861" s="37"/>
      <c r="F861" s="2"/>
      <c r="G861" s="3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10"/>
      <c r="C862" s="28"/>
      <c r="D862" s="2"/>
      <c r="E862" s="37"/>
      <c r="F862" s="2"/>
      <c r="G862" s="3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10"/>
      <c r="C863" s="28"/>
      <c r="D863" s="2"/>
      <c r="E863" s="37"/>
      <c r="F863" s="2"/>
      <c r="G863" s="3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10"/>
      <c r="C864" s="28"/>
      <c r="D864" s="2"/>
      <c r="E864" s="37"/>
      <c r="F864" s="2"/>
      <c r="G864" s="3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10"/>
      <c r="C865" s="28"/>
      <c r="D865" s="2"/>
      <c r="E865" s="37"/>
      <c r="F865" s="2"/>
      <c r="G865" s="3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10"/>
      <c r="C866" s="28"/>
      <c r="D866" s="2"/>
      <c r="E866" s="37"/>
      <c r="F866" s="2"/>
      <c r="G866" s="3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10"/>
      <c r="C867" s="28"/>
      <c r="D867" s="2"/>
      <c r="E867" s="37"/>
      <c r="F867" s="2"/>
      <c r="G867" s="3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10"/>
      <c r="C868" s="28"/>
      <c r="D868" s="2"/>
      <c r="E868" s="37"/>
      <c r="F868" s="2"/>
      <c r="G868" s="3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10"/>
      <c r="C869" s="28"/>
      <c r="D869" s="2"/>
      <c r="E869" s="37"/>
      <c r="F869" s="2"/>
      <c r="G869" s="3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10"/>
      <c r="C870" s="28"/>
      <c r="D870" s="2"/>
      <c r="E870" s="37"/>
      <c r="F870" s="2"/>
      <c r="G870" s="3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10"/>
      <c r="C871" s="28"/>
      <c r="D871" s="2"/>
      <c r="E871" s="37"/>
      <c r="F871" s="2"/>
      <c r="G871" s="3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10"/>
      <c r="C872" s="28"/>
      <c r="D872" s="2"/>
      <c r="E872" s="37"/>
      <c r="F872" s="2"/>
      <c r="G872" s="3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10"/>
      <c r="C873" s="28"/>
      <c r="D873" s="2"/>
      <c r="E873" s="37"/>
      <c r="F873" s="2"/>
      <c r="G873" s="3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10"/>
      <c r="C874" s="28"/>
      <c r="D874" s="2"/>
      <c r="E874" s="37"/>
      <c r="F874" s="2"/>
      <c r="G874" s="3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10"/>
      <c r="C875" s="28"/>
      <c r="D875" s="2"/>
      <c r="E875" s="37"/>
      <c r="F875" s="2"/>
      <c r="G875" s="3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10"/>
      <c r="C876" s="28"/>
      <c r="D876" s="2"/>
      <c r="E876" s="37"/>
      <c r="F876" s="2"/>
      <c r="G876" s="3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10"/>
      <c r="C877" s="28"/>
      <c r="D877" s="2"/>
      <c r="E877" s="37"/>
      <c r="F877" s="2"/>
      <c r="G877" s="3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10"/>
      <c r="C878" s="28"/>
      <c r="D878" s="2"/>
      <c r="E878" s="37"/>
      <c r="F878" s="2"/>
      <c r="G878" s="3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10"/>
      <c r="C879" s="28"/>
      <c r="D879" s="2"/>
      <c r="E879" s="37"/>
      <c r="F879" s="2"/>
      <c r="G879" s="3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10"/>
      <c r="C880" s="28"/>
      <c r="D880" s="2"/>
      <c r="E880" s="37"/>
      <c r="F880" s="2"/>
      <c r="G880" s="3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10"/>
      <c r="C881" s="28"/>
      <c r="D881" s="2"/>
      <c r="E881" s="37"/>
      <c r="F881" s="2"/>
      <c r="G881" s="3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10"/>
      <c r="C882" s="28"/>
      <c r="D882" s="2"/>
      <c r="E882" s="37"/>
      <c r="F882" s="2"/>
      <c r="G882" s="3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10"/>
      <c r="C883" s="28"/>
      <c r="D883" s="2"/>
      <c r="E883" s="37"/>
      <c r="F883" s="2"/>
      <c r="G883" s="3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10"/>
      <c r="C884" s="28"/>
      <c r="D884" s="2"/>
      <c r="E884" s="37"/>
      <c r="F884" s="2"/>
      <c r="G884" s="3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10"/>
      <c r="C885" s="28"/>
      <c r="D885" s="2"/>
      <c r="E885" s="37"/>
      <c r="F885" s="2"/>
      <c r="G885" s="3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10"/>
      <c r="C886" s="28"/>
      <c r="D886" s="2"/>
      <c r="E886" s="37"/>
      <c r="F886" s="2"/>
      <c r="G886" s="3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10"/>
      <c r="C887" s="28"/>
      <c r="D887" s="2"/>
      <c r="E887" s="37"/>
      <c r="F887" s="2"/>
      <c r="G887" s="3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10"/>
      <c r="C888" s="28"/>
      <c r="D888" s="2"/>
      <c r="E888" s="37"/>
      <c r="F888" s="2"/>
      <c r="G888" s="3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10"/>
      <c r="C889" s="28"/>
      <c r="D889" s="2"/>
      <c r="E889" s="37"/>
      <c r="F889" s="2"/>
      <c r="G889" s="3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10"/>
      <c r="C890" s="28"/>
      <c r="D890" s="2"/>
      <c r="E890" s="37"/>
      <c r="F890" s="2"/>
      <c r="G890" s="3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10"/>
      <c r="C891" s="28"/>
      <c r="D891" s="2"/>
      <c r="E891" s="37"/>
      <c r="F891" s="2"/>
      <c r="G891" s="3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10"/>
      <c r="C892" s="28"/>
      <c r="D892" s="2"/>
      <c r="E892" s="37"/>
      <c r="F892" s="2"/>
      <c r="G892" s="3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10"/>
      <c r="C893" s="28"/>
      <c r="D893" s="2"/>
      <c r="E893" s="37"/>
      <c r="F893" s="2"/>
      <c r="G893" s="3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10"/>
      <c r="C894" s="28"/>
      <c r="D894" s="2"/>
      <c r="E894" s="37"/>
      <c r="F894" s="2"/>
      <c r="G894" s="3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10"/>
      <c r="C895" s="28"/>
      <c r="D895" s="2"/>
      <c r="E895" s="37"/>
      <c r="F895" s="2"/>
      <c r="G895" s="3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10"/>
      <c r="C896" s="28"/>
      <c r="D896" s="2"/>
      <c r="E896" s="37"/>
      <c r="F896" s="2"/>
      <c r="G896" s="3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10"/>
      <c r="C897" s="28"/>
      <c r="D897" s="2"/>
      <c r="E897" s="37"/>
      <c r="F897" s="2"/>
      <c r="G897" s="3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10"/>
      <c r="C898" s="28"/>
      <c r="D898" s="2"/>
      <c r="E898" s="37"/>
      <c r="F898" s="2"/>
      <c r="G898" s="3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10"/>
      <c r="C899" s="28"/>
      <c r="D899" s="2"/>
      <c r="E899" s="37"/>
      <c r="F899" s="2"/>
      <c r="G899" s="3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10"/>
      <c r="C900" s="28"/>
      <c r="D900" s="2"/>
      <c r="E900" s="37"/>
      <c r="F900" s="2"/>
      <c r="G900" s="3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10"/>
      <c r="C901" s="28"/>
      <c r="D901" s="2"/>
      <c r="E901" s="37"/>
      <c r="F901" s="2"/>
      <c r="G901" s="3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10"/>
      <c r="C902" s="28"/>
      <c r="D902" s="2"/>
      <c r="E902" s="37"/>
      <c r="F902" s="2"/>
      <c r="G902" s="3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10"/>
      <c r="C903" s="28"/>
      <c r="D903" s="2"/>
      <c r="E903" s="37"/>
      <c r="F903" s="2"/>
      <c r="G903" s="3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10"/>
      <c r="C904" s="28"/>
      <c r="D904" s="2"/>
      <c r="E904" s="37"/>
      <c r="F904" s="2"/>
      <c r="G904" s="3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10"/>
      <c r="C905" s="28"/>
      <c r="D905" s="2"/>
      <c r="E905" s="37"/>
      <c r="F905" s="2"/>
      <c r="G905" s="3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10"/>
      <c r="C906" s="28"/>
      <c r="D906" s="2"/>
      <c r="E906" s="37"/>
      <c r="F906" s="2"/>
      <c r="G906" s="3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10"/>
      <c r="C907" s="28"/>
      <c r="D907" s="2"/>
      <c r="E907" s="37"/>
      <c r="F907" s="2"/>
      <c r="G907" s="3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10"/>
      <c r="C908" s="28"/>
      <c r="D908" s="2"/>
      <c r="E908" s="37"/>
      <c r="F908" s="2"/>
      <c r="G908" s="3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10"/>
      <c r="C909" s="28"/>
      <c r="D909" s="2"/>
      <c r="E909" s="37"/>
      <c r="F909" s="2"/>
      <c r="G909" s="3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10"/>
      <c r="C910" s="28"/>
      <c r="D910" s="2"/>
      <c r="E910" s="37"/>
      <c r="F910" s="2"/>
      <c r="G910" s="3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10"/>
      <c r="C911" s="28"/>
      <c r="D911" s="2"/>
      <c r="E911" s="37"/>
      <c r="F911" s="2"/>
      <c r="G911" s="3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10"/>
      <c r="C912" s="28"/>
      <c r="D912" s="2"/>
      <c r="E912" s="37"/>
      <c r="F912" s="2"/>
      <c r="G912" s="3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10"/>
      <c r="C913" s="28"/>
      <c r="D913" s="2"/>
      <c r="E913" s="37"/>
      <c r="F913" s="2"/>
      <c r="G913" s="3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10"/>
      <c r="C914" s="28"/>
      <c r="D914" s="2"/>
      <c r="E914" s="37"/>
      <c r="F914" s="2"/>
      <c r="G914" s="3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10"/>
      <c r="C915" s="28"/>
      <c r="D915" s="2"/>
      <c r="E915" s="37"/>
      <c r="F915" s="2"/>
      <c r="G915" s="3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10"/>
      <c r="C916" s="28"/>
      <c r="D916" s="2"/>
      <c r="E916" s="37"/>
      <c r="F916" s="2"/>
      <c r="G916" s="3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10"/>
      <c r="C917" s="28"/>
      <c r="D917" s="2"/>
      <c r="E917" s="37"/>
      <c r="F917" s="2"/>
      <c r="G917" s="3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10"/>
      <c r="C918" s="28"/>
      <c r="D918" s="2"/>
      <c r="E918" s="37"/>
      <c r="F918" s="2"/>
      <c r="G918" s="3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10"/>
      <c r="C919" s="28"/>
      <c r="D919" s="2"/>
      <c r="E919" s="37"/>
      <c r="F919" s="2"/>
      <c r="G919" s="3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10"/>
      <c r="C920" s="28"/>
      <c r="D920" s="2"/>
      <c r="E920" s="37"/>
      <c r="F920" s="2"/>
      <c r="G920" s="3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10"/>
      <c r="C921" s="28"/>
      <c r="D921" s="2"/>
      <c r="E921" s="37"/>
      <c r="F921" s="2"/>
      <c r="G921" s="3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10"/>
      <c r="C922" s="28"/>
      <c r="D922" s="2"/>
      <c r="E922" s="37"/>
      <c r="F922" s="2"/>
      <c r="G922" s="3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10"/>
      <c r="C923" s="28"/>
      <c r="D923" s="2"/>
      <c r="E923" s="37"/>
      <c r="F923" s="2"/>
      <c r="G923" s="3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10"/>
      <c r="C924" s="28"/>
      <c r="D924" s="2"/>
      <c r="E924" s="37"/>
      <c r="F924" s="2"/>
      <c r="G924" s="3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10"/>
      <c r="C925" s="28"/>
      <c r="D925" s="2"/>
      <c r="E925" s="37"/>
      <c r="F925" s="2"/>
      <c r="G925" s="3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10"/>
      <c r="C926" s="28"/>
      <c r="D926" s="2"/>
      <c r="E926" s="37"/>
      <c r="F926" s="2"/>
      <c r="G926" s="3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10"/>
      <c r="C927" s="28"/>
      <c r="D927" s="2"/>
      <c r="E927" s="37"/>
      <c r="F927" s="2"/>
      <c r="G927" s="3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10"/>
      <c r="C928" s="28"/>
      <c r="D928" s="2"/>
      <c r="E928" s="37"/>
      <c r="F928" s="2"/>
      <c r="G928" s="3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10"/>
      <c r="C929" s="28"/>
      <c r="D929" s="2"/>
      <c r="E929" s="37"/>
      <c r="F929" s="2"/>
      <c r="G929" s="3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10"/>
      <c r="C930" s="28"/>
      <c r="D930" s="2"/>
      <c r="E930" s="37"/>
      <c r="F930" s="2"/>
      <c r="G930" s="3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10"/>
      <c r="C931" s="28"/>
      <c r="D931" s="2"/>
      <c r="E931" s="37"/>
      <c r="F931" s="2"/>
      <c r="G931" s="3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10"/>
      <c r="C932" s="28"/>
      <c r="D932" s="2"/>
      <c r="E932" s="37"/>
      <c r="F932" s="2"/>
      <c r="G932" s="3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10"/>
      <c r="C933" s="28"/>
      <c r="D933" s="2"/>
      <c r="E933" s="37"/>
      <c r="F933" s="2"/>
      <c r="G933" s="3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10"/>
      <c r="C934" s="28"/>
      <c r="D934" s="2"/>
      <c r="E934" s="37"/>
      <c r="F934" s="2"/>
      <c r="G934" s="3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10"/>
      <c r="C935" s="28"/>
      <c r="D935" s="2"/>
      <c r="E935" s="37"/>
      <c r="F935" s="2"/>
      <c r="G935" s="3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10"/>
      <c r="C936" s="28"/>
      <c r="D936" s="2"/>
      <c r="E936" s="37"/>
      <c r="F936" s="2"/>
      <c r="G936" s="3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10"/>
      <c r="C937" s="28"/>
      <c r="D937" s="2"/>
      <c r="E937" s="37"/>
      <c r="F937" s="2"/>
      <c r="G937" s="3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10"/>
      <c r="C938" s="28"/>
      <c r="D938" s="2"/>
      <c r="E938" s="37"/>
      <c r="F938" s="2"/>
      <c r="G938" s="3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10"/>
      <c r="C939" s="28"/>
      <c r="D939" s="2"/>
      <c r="E939" s="37"/>
      <c r="F939" s="2"/>
      <c r="G939" s="3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10"/>
      <c r="C940" s="28"/>
      <c r="D940" s="2"/>
      <c r="E940" s="37"/>
      <c r="F940" s="2"/>
      <c r="G940" s="3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10"/>
      <c r="C941" s="28"/>
      <c r="D941" s="2"/>
      <c r="E941" s="37"/>
      <c r="F941" s="2"/>
      <c r="G941" s="3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10"/>
      <c r="C942" s="28"/>
      <c r="D942" s="2"/>
      <c r="E942" s="37"/>
      <c r="F942" s="2"/>
      <c r="G942" s="3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10"/>
      <c r="C943" s="28"/>
      <c r="D943" s="2"/>
      <c r="E943" s="37"/>
      <c r="F943" s="2"/>
      <c r="G943" s="3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10"/>
      <c r="C944" s="28"/>
      <c r="D944" s="2"/>
      <c r="E944" s="37"/>
      <c r="F944" s="2"/>
      <c r="G944" s="3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10"/>
      <c r="C945" s="28"/>
      <c r="D945" s="2"/>
      <c r="E945" s="37"/>
      <c r="F945" s="2"/>
      <c r="G945" s="3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10"/>
      <c r="C946" s="28"/>
      <c r="D946" s="2"/>
      <c r="E946" s="37"/>
      <c r="F946" s="2"/>
      <c r="G946" s="3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10"/>
      <c r="C947" s="28"/>
      <c r="D947" s="2"/>
      <c r="E947" s="37"/>
      <c r="F947" s="2"/>
      <c r="G947" s="3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10"/>
      <c r="C948" s="28"/>
      <c r="D948" s="2"/>
      <c r="E948" s="37"/>
      <c r="F948" s="2"/>
      <c r="G948" s="3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10"/>
      <c r="C949" s="28"/>
      <c r="D949" s="2"/>
      <c r="E949" s="37"/>
      <c r="F949" s="2"/>
      <c r="G949" s="3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10"/>
      <c r="C950" s="28"/>
      <c r="D950" s="2"/>
      <c r="E950" s="37"/>
      <c r="F950" s="2"/>
      <c r="G950" s="3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10"/>
      <c r="C951" s="28"/>
      <c r="D951" s="2"/>
      <c r="E951" s="37"/>
      <c r="F951" s="2"/>
      <c r="G951" s="3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10"/>
      <c r="C952" s="28"/>
      <c r="D952" s="2"/>
      <c r="E952" s="37"/>
      <c r="F952" s="2"/>
      <c r="G952" s="3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10"/>
      <c r="C953" s="28"/>
      <c r="D953" s="2"/>
      <c r="E953" s="37"/>
      <c r="F953" s="2"/>
      <c r="G953" s="3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10"/>
      <c r="C954" s="28"/>
      <c r="D954" s="2"/>
      <c r="E954" s="37"/>
      <c r="F954" s="2"/>
      <c r="G954" s="3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10"/>
      <c r="C955" s="28"/>
      <c r="D955" s="2"/>
      <c r="E955" s="37"/>
      <c r="F955" s="2"/>
      <c r="G955" s="3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10"/>
      <c r="C956" s="28"/>
      <c r="D956" s="2"/>
      <c r="E956" s="37"/>
      <c r="F956" s="2"/>
      <c r="G956" s="3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10"/>
      <c r="C957" s="28"/>
      <c r="D957" s="2"/>
      <c r="E957" s="37"/>
      <c r="F957" s="2"/>
      <c r="G957" s="3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10"/>
      <c r="C958" s="28"/>
      <c r="D958" s="2"/>
      <c r="E958" s="37"/>
      <c r="F958" s="2"/>
      <c r="G958" s="3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10"/>
      <c r="C959" s="28"/>
      <c r="D959" s="2"/>
      <c r="E959" s="37"/>
      <c r="F959" s="2"/>
      <c r="G959" s="3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10"/>
      <c r="C960" s="28"/>
      <c r="D960" s="2"/>
      <c r="E960" s="37"/>
      <c r="F960" s="2"/>
      <c r="G960" s="3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10"/>
      <c r="C961" s="28"/>
      <c r="D961" s="2"/>
      <c r="E961" s="37"/>
      <c r="F961" s="2"/>
      <c r="G961" s="3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10"/>
      <c r="C962" s="28"/>
      <c r="D962" s="2"/>
      <c r="E962" s="37"/>
      <c r="F962" s="2"/>
      <c r="G962" s="3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10"/>
      <c r="C963" s="28"/>
      <c r="D963" s="2"/>
      <c r="E963" s="37"/>
      <c r="F963" s="2"/>
      <c r="G963" s="3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10"/>
      <c r="C964" s="28"/>
      <c r="D964" s="2"/>
      <c r="E964" s="37"/>
      <c r="F964" s="2"/>
      <c r="G964" s="3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10"/>
      <c r="C965" s="28"/>
      <c r="D965" s="2"/>
      <c r="E965" s="37"/>
      <c r="F965" s="2"/>
      <c r="G965" s="3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10"/>
      <c r="C966" s="28"/>
      <c r="D966" s="2"/>
      <c r="E966" s="37"/>
      <c r="F966" s="2"/>
      <c r="G966" s="3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10"/>
      <c r="C967" s="28"/>
      <c r="D967" s="2"/>
      <c r="E967" s="37"/>
      <c r="F967" s="2"/>
      <c r="G967" s="3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10"/>
      <c r="C968" s="28"/>
      <c r="D968" s="2"/>
      <c r="E968" s="37"/>
      <c r="F968" s="2"/>
      <c r="G968" s="3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10"/>
      <c r="C969" s="28"/>
      <c r="D969" s="2"/>
      <c r="E969" s="37"/>
      <c r="F969" s="2"/>
      <c r="G969" s="3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10"/>
      <c r="C970" s="28"/>
      <c r="D970" s="2"/>
      <c r="E970" s="37"/>
      <c r="F970" s="2"/>
      <c r="G970" s="3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10"/>
      <c r="C971" s="28"/>
      <c r="D971" s="2"/>
      <c r="E971" s="37"/>
      <c r="F971" s="2"/>
      <c r="G971" s="3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10"/>
      <c r="C972" s="28"/>
      <c r="D972" s="2"/>
      <c r="E972" s="37"/>
      <c r="F972" s="2"/>
      <c r="G972" s="3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10"/>
      <c r="C973" s="28"/>
      <c r="D973" s="2"/>
      <c r="E973" s="37"/>
      <c r="F973" s="2"/>
      <c r="G973" s="3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10"/>
      <c r="C974" s="28"/>
      <c r="D974" s="2"/>
      <c r="E974" s="37"/>
      <c r="F974" s="2"/>
      <c r="G974" s="3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10"/>
      <c r="C975" s="28"/>
      <c r="D975" s="2"/>
      <c r="E975" s="37"/>
      <c r="F975" s="2"/>
      <c r="G975" s="3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10"/>
      <c r="C976" s="28"/>
      <c r="D976" s="2"/>
      <c r="E976" s="37"/>
      <c r="F976" s="2"/>
      <c r="G976" s="3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10"/>
      <c r="C977" s="28"/>
      <c r="D977" s="2"/>
      <c r="E977" s="37"/>
      <c r="F977" s="2"/>
      <c r="G977" s="3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10"/>
      <c r="C978" s="28"/>
      <c r="D978" s="2"/>
      <c r="E978" s="37"/>
      <c r="F978" s="2"/>
      <c r="G978" s="3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10"/>
      <c r="C979" s="28"/>
      <c r="D979" s="2"/>
      <c r="E979" s="37"/>
      <c r="F979" s="2"/>
      <c r="G979" s="3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10"/>
      <c r="C980" s="28"/>
      <c r="D980" s="2"/>
      <c r="E980" s="37"/>
      <c r="F980" s="2"/>
      <c r="G980" s="3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10"/>
      <c r="C981" s="28"/>
      <c r="D981" s="2"/>
      <c r="E981" s="37"/>
      <c r="F981" s="2"/>
      <c r="G981" s="3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10"/>
      <c r="C982" s="28"/>
      <c r="D982" s="2"/>
      <c r="E982" s="37"/>
      <c r="F982" s="2"/>
      <c r="G982" s="3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10"/>
      <c r="C983" s="28"/>
      <c r="D983" s="2"/>
      <c r="E983" s="37"/>
      <c r="F983" s="2"/>
      <c r="G983" s="3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10"/>
      <c r="C984" s="28"/>
      <c r="D984" s="2"/>
      <c r="E984" s="37"/>
      <c r="F984" s="2"/>
      <c r="G984" s="3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10"/>
      <c r="C985" s="28"/>
      <c r="D985" s="2"/>
      <c r="E985" s="37"/>
      <c r="F985" s="2"/>
      <c r="G985" s="3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10"/>
      <c r="C986" s="28"/>
      <c r="D986" s="2"/>
      <c r="E986" s="37"/>
      <c r="F986" s="2"/>
      <c r="G986" s="3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10"/>
      <c r="C987" s="28"/>
      <c r="D987" s="2"/>
      <c r="E987" s="37"/>
      <c r="F987" s="2"/>
      <c r="G987" s="3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10"/>
      <c r="C988" s="28"/>
      <c r="D988" s="2"/>
      <c r="E988" s="37"/>
      <c r="F988" s="2"/>
      <c r="G988" s="3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10"/>
      <c r="C989" s="28"/>
      <c r="D989" s="2"/>
      <c r="E989" s="37"/>
      <c r="F989" s="2"/>
      <c r="G989" s="3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10"/>
      <c r="C990" s="28"/>
      <c r="D990" s="2"/>
      <c r="E990" s="37"/>
      <c r="F990" s="2"/>
      <c r="G990" s="3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10"/>
      <c r="C991" s="28"/>
      <c r="D991" s="2"/>
      <c r="E991" s="37"/>
      <c r="F991" s="2"/>
      <c r="G991" s="3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10"/>
      <c r="C992" s="28"/>
      <c r="D992" s="2"/>
      <c r="E992" s="37"/>
      <c r="F992" s="2"/>
      <c r="G992" s="3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10"/>
      <c r="C993" s="28"/>
      <c r="D993" s="2"/>
      <c r="E993" s="37"/>
      <c r="F993" s="2"/>
      <c r="G993" s="3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10"/>
      <c r="C994" s="28"/>
      <c r="D994" s="2"/>
      <c r="E994" s="37"/>
      <c r="F994" s="2"/>
      <c r="G994" s="3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10"/>
      <c r="C995" s="28"/>
      <c r="D995" s="2"/>
      <c r="E995" s="37"/>
      <c r="F995" s="2"/>
      <c r="G995" s="3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10"/>
      <c r="C996" s="28"/>
      <c r="D996" s="2"/>
      <c r="E996" s="37"/>
      <c r="F996" s="2"/>
      <c r="G996" s="3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10"/>
      <c r="C997" s="28"/>
      <c r="D997" s="2"/>
      <c r="E997" s="37"/>
      <c r="F997" s="2"/>
      <c r="G997" s="3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10"/>
      <c r="C998" s="28"/>
      <c r="D998" s="2"/>
      <c r="E998" s="37"/>
      <c r="F998" s="2"/>
      <c r="G998" s="3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5">
      <c r="A999" s="2"/>
      <c r="B999" s="10"/>
      <c r="C999" s="28"/>
      <c r="D999" s="2"/>
      <c r="E999" s="37"/>
      <c r="F999" s="2"/>
      <c r="G999" s="38"/>
    </row>
    <row r="1000" spans="1:26" ht="15" customHeight="1" x14ac:dyDescent="0.25">
      <c r="A1000" s="2"/>
      <c r="B1000" s="10"/>
      <c r="C1000" s="28"/>
      <c r="D1000" s="2"/>
      <c r="E1000" s="37"/>
      <c r="F1000" s="2"/>
      <c r="G1000" s="38"/>
    </row>
    <row r="1001" spans="1:26" ht="15" customHeight="1" x14ac:dyDescent="0.25">
      <c r="A1001" s="2"/>
      <c r="B1001" s="10"/>
      <c r="C1001" s="28"/>
      <c r="D1001" s="2"/>
      <c r="E1001" s="37"/>
      <c r="F1001" s="2"/>
      <c r="G1001" s="38"/>
    </row>
    <row r="1002" spans="1:26" ht="15" customHeight="1" x14ac:dyDescent="0.25">
      <c r="A1002" s="2"/>
      <c r="B1002" s="10"/>
      <c r="C1002" s="28"/>
      <c r="D1002" s="2"/>
      <c r="E1002" s="37"/>
      <c r="F1002" s="2"/>
      <c r="G1002" s="38"/>
    </row>
    <row r="1003" spans="1:26" ht="15" customHeight="1" x14ac:dyDescent="0.25">
      <c r="A1003" s="2"/>
      <c r="B1003" s="10"/>
      <c r="C1003" s="28"/>
      <c r="D1003" s="2"/>
      <c r="E1003" s="37"/>
      <c r="F1003" s="2"/>
      <c r="G1003" s="38"/>
    </row>
    <row r="1004" spans="1:26" ht="15" customHeight="1" x14ac:dyDescent="0.25">
      <c r="A1004" s="2"/>
      <c r="B1004" s="10"/>
      <c r="C1004" s="28"/>
      <c r="D1004" s="2"/>
      <c r="E1004" s="37"/>
      <c r="F1004" s="2"/>
      <c r="G1004" s="38"/>
    </row>
    <row r="1005" spans="1:26" x14ac:dyDescent="0.25">
      <c r="A1005" s="2"/>
      <c r="B1005" s="10"/>
      <c r="C1005" s="28"/>
      <c r="D1005" s="2"/>
      <c r="E1005" s="37"/>
      <c r="F1005" s="2"/>
      <c r="G1005" s="38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zoomScale="75" zoomScaleNormal="75" workbookViewId="0">
      <selection sqref="A1:E1"/>
    </sheetView>
  </sheetViews>
  <sheetFormatPr defaultColWidth="14.44140625" defaultRowHeight="15" customHeight="1" x14ac:dyDescent="0.25"/>
  <cols>
    <col min="1" max="1" width="16.109375" style="40" customWidth="1"/>
    <col min="2" max="2" width="15.6640625" style="40" customWidth="1"/>
    <col min="3" max="3" width="10.33203125" style="40" customWidth="1"/>
    <col min="4" max="4" width="29.44140625" style="40" customWidth="1"/>
    <col min="5" max="5" width="10.88671875" style="242" customWidth="1"/>
    <col min="6" max="6" width="11.44140625" style="40" customWidth="1"/>
    <col min="7" max="7" width="10.5546875" style="40" customWidth="1"/>
    <col min="8" max="26" width="9.109375" style="40" customWidth="1"/>
    <col min="27" max="16384" width="14.44140625" style="40"/>
  </cols>
  <sheetData>
    <row r="1" spans="1:26" s="137" customFormat="1" x14ac:dyDescent="0.25">
      <c r="A1" s="262" t="s">
        <v>0</v>
      </c>
      <c r="B1" s="263"/>
      <c r="C1" s="263"/>
      <c r="D1" s="263"/>
      <c r="E1" s="263"/>
      <c r="F1" s="13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37" customFormat="1" ht="15.6" x14ac:dyDescent="0.3">
      <c r="A2" s="264" t="s">
        <v>114</v>
      </c>
      <c r="B2" s="265"/>
      <c r="C2" s="265"/>
      <c r="D2" s="265"/>
      <c r="E2" s="265"/>
      <c r="G2" s="3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 x14ac:dyDescent="0.25">
      <c r="A3" s="4"/>
      <c r="B3" s="5"/>
      <c r="C3" s="6"/>
      <c r="D3" s="4"/>
      <c r="E3" s="7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6" x14ac:dyDescent="0.3">
      <c r="A4" s="114" t="s">
        <v>121</v>
      </c>
      <c r="B4" s="8"/>
      <c r="C4" s="9" t="s">
        <v>296</v>
      </c>
      <c r="D4" s="2"/>
      <c r="E4" s="165" t="s">
        <v>2</v>
      </c>
      <c r="F4" s="2"/>
      <c r="G4" s="3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 x14ac:dyDescent="0.25">
      <c r="A5" s="4"/>
      <c r="B5" s="5"/>
      <c r="C5" s="26"/>
      <c r="D5" s="4"/>
      <c r="E5" s="27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6" x14ac:dyDescent="0.3">
      <c r="A6" s="212" t="s">
        <v>3</v>
      </c>
      <c r="B6" s="12" t="s">
        <v>4</v>
      </c>
      <c r="C6" s="213">
        <v>1</v>
      </c>
      <c r="D6" s="41" t="s">
        <v>179</v>
      </c>
      <c r="E6" s="241" t="s">
        <v>323</v>
      </c>
      <c r="F6" s="2"/>
      <c r="G6" s="10" t="s">
        <v>297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14"/>
      <c r="B7" s="215"/>
      <c r="C7" s="28">
        <v>2</v>
      </c>
      <c r="D7" s="2" t="s">
        <v>299</v>
      </c>
      <c r="E7" s="25" t="s">
        <v>326</v>
      </c>
      <c r="F7" s="29"/>
      <c r="G7" s="2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214"/>
      <c r="B8" s="215"/>
      <c r="C8" s="233"/>
      <c r="D8" s="214"/>
      <c r="E8" s="234"/>
      <c r="F8" s="29"/>
      <c r="G8" s="2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6" x14ac:dyDescent="0.3">
      <c r="A9" s="137"/>
      <c r="B9" s="12" t="s">
        <v>38</v>
      </c>
      <c r="C9" s="213">
        <v>1</v>
      </c>
      <c r="D9" s="2" t="s">
        <v>301</v>
      </c>
      <c r="E9" s="25" t="s">
        <v>327</v>
      </c>
      <c r="F9" s="29"/>
      <c r="G9" s="2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14"/>
      <c r="B10" s="215"/>
      <c r="C10" s="38">
        <v>2</v>
      </c>
      <c r="D10" s="2" t="s">
        <v>72</v>
      </c>
      <c r="E10" s="25" t="s">
        <v>328</v>
      </c>
      <c r="F10" s="29"/>
      <c r="G10" s="2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14"/>
      <c r="B11" s="215"/>
      <c r="C11" s="216"/>
      <c r="D11" s="137"/>
      <c r="F11" s="29"/>
      <c r="G11" s="2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6" x14ac:dyDescent="0.3">
      <c r="A12" s="214"/>
      <c r="B12" s="12" t="s">
        <v>11</v>
      </c>
      <c r="C12" s="213">
        <v>1</v>
      </c>
      <c r="D12" s="2" t="s">
        <v>5</v>
      </c>
      <c r="E12" s="35">
        <v>53.21</v>
      </c>
      <c r="F12" s="29"/>
      <c r="G12" s="2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6" x14ac:dyDescent="0.3">
      <c r="A13" s="214"/>
      <c r="B13" s="12"/>
      <c r="C13" s="213">
        <v>2</v>
      </c>
      <c r="D13" s="2" t="s">
        <v>269</v>
      </c>
      <c r="E13" s="35">
        <v>54.2</v>
      </c>
      <c r="F13" s="4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127" customFormat="1" x14ac:dyDescent="0.25">
      <c r="A14" s="214"/>
      <c r="B14" s="215"/>
      <c r="C14" s="216"/>
      <c r="D14" s="137"/>
      <c r="E14" s="242"/>
      <c r="F14" s="4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27" customFormat="1" ht="15.6" x14ac:dyDescent="0.3">
      <c r="A15" s="214"/>
      <c r="B15" s="12" t="s">
        <v>16</v>
      </c>
      <c r="C15" s="38">
        <v>1</v>
      </c>
      <c r="D15" s="224" t="s">
        <v>53</v>
      </c>
      <c r="E15" s="35">
        <v>39.97</v>
      </c>
      <c r="F15" s="4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127" customFormat="1" ht="15.6" x14ac:dyDescent="0.3">
      <c r="A16" s="214"/>
      <c r="B16" s="12"/>
      <c r="C16" s="38">
        <v>2</v>
      </c>
      <c r="D16" s="2" t="s">
        <v>270</v>
      </c>
      <c r="E16" s="35">
        <v>43.4</v>
      </c>
      <c r="F16" s="4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14"/>
      <c r="B17" s="215"/>
      <c r="C17" s="216"/>
      <c r="D17" s="214"/>
      <c r="E17" s="218"/>
      <c r="F17" s="4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27" customFormat="1" ht="15.6" x14ac:dyDescent="0.3">
      <c r="A18" s="214"/>
      <c r="B18" s="12" t="s">
        <v>18</v>
      </c>
      <c r="C18" s="219">
        <v>1</v>
      </c>
      <c r="D18" s="34" t="s">
        <v>44</v>
      </c>
      <c r="E18" s="218">
        <v>33.4</v>
      </c>
      <c r="F18" s="4"/>
      <c r="G18" s="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127" customFormat="1" ht="15.6" x14ac:dyDescent="0.3">
      <c r="A19" s="214"/>
      <c r="B19" s="12"/>
      <c r="C19" s="219">
        <v>2</v>
      </c>
      <c r="D19" s="34" t="s">
        <v>63</v>
      </c>
      <c r="E19" s="218">
        <v>37.380000000000003</v>
      </c>
      <c r="F19" s="4"/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127" customFormat="1" ht="15.6" x14ac:dyDescent="0.3">
      <c r="A20" s="214"/>
      <c r="B20" s="220"/>
      <c r="C20" s="219"/>
      <c r="D20" s="137"/>
      <c r="E20" s="242"/>
      <c r="F20" s="4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127" customFormat="1" ht="15.6" x14ac:dyDescent="0.3">
      <c r="A21" s="214"/>
      <c r="B21" s="12" t="s">
        <v>8</v>
      </c>
      <c r="C21" s="219">
        <v>1</v>
      </c>
      <c r="D21" s="139" t="s">
        <v>46</v>
      </c>
      <c r="E21" s="140">
        <v>33.299999999999997</v>
      </c>
      <c r="F21" s="4"/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127" customFormat="1" ht="15.6" x14ac:dyDescent="0.3">
      <c r="A22" s="214"/>
      <c r="B22" s="12"/>
      <c r="C22" s="219"/>
      <c r="D22" s="137"/>
      <c r="E22" s="242"/>
      <c r="F22" s="4"/>
      <c r="G22" s="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127" customFormat="1" ht="15.6" x14ac:dyDescent="0.3">
      <c r="A23" s="214"/>
      <c r="B23" s="12" t="s">
        <v>24</v>
      </c>
      <c r="C23" s="219">
        <v>1</v>
      </c>
      <c r="D23" s="41" t="s">
        <v>304</v>
      </c>
      <c r="E23" s="241">
        <v>29.17</v>
      </c>
      <c r="F23" s="4"/>
      <c r="G23" s="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21"/>
      <c r="B24" s="222"/>
      <c r="C24" s="213"/>
      <c r="D24" s="221"/>
      <c r="E24" s="218"/>
      <c r="F24" s="4"/>
      <c r="G24" s="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6" x14ac:dyDescent="0.3">
      <c r="A25" s="212" t="s">
        <v>9</v>
      </c>
      <c r="B25" s="12" t="s">
        <v>4</v>
      </c>
      <c r="C25" s="213">
        <v>1</v>
      </c>
      <c r="D25" s="41" t="s">
        <v>219</v>
      </c>
      <c r="E25" s="35" t="s">
        <v>325</v>
      </c>
      <c r="F25" s="2"/>
      <c r="G25" s="3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6" x14ac:dyDescent="0.3">
      <c r="A26" s="212"/>
      <c r="B26" s="214"/>
      <c r="C26" s="214"/>
      <c r="D26" s="214"/>
      <c r="E26" s="218"/>
      <c r="F26" s="4"/>
      <c r="G26" s="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27" customFormat="1" ht="15.6" x14ac:dyDescent="0.3">
      <c r="A27" s="212"/>
      <c r="B27" s="12" t="s">
        <v>6</v>
      </c>
      <c r="C27" s="213">
        <v>1</v>
      </c>
      <c r="D27" s="2" t="s">
        <v>140</v>
      </c>
      <c r="E27" s="218">
        <v>59.93</v>
      </c>
      <c r="F27" s="4"/>
      <c r="G27" s="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6" x14ac:dyDescent="0.3">
      <c r="A28" s="212"/>
      <c r="B28" s="214"/>
      <c r="C28" s="214"/>
      <c r="D28" s="214"/>
      <c r="E28" s="218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6" x14ac:dyDescent="0.3">
      <c r="A29" s="212"/>
      <c r="B29" s="220" t="s">
        <v>11</v>
      </c>
      <c r="C29" s="213">
        <v>1</v>
      </c>
      <c r="D29" s="2" t="s">
        <v>139</v>
      </c>
      <c r="E29" s="218">
        <v>41.6</v>
      </c>
      <c r="F29" s="2"/>
      <c r="G29" s="3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12"/>
      <c r="B30" s="220"/>
      <c r="C30" s="213">
        <v>2</v>
      </c>
      <c r="D30" s="2" t="s">
        <v>278</v>
      </c>
      <c r="E30" s="218">
        <v>47.5</v>
      </c>
      <c r="F30" s="29"/>
      <c r="G30" s="28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127" customFormat="1" ht="15.75" customHeight="1" x14ac:dyDescent="0.3">
      <c r="A31" s="212"/>
      <c r="B31" s="220"/>
      <c r="C31" s="213">
        <v>3</v>
      </c>
      <c r="D31" s="2" t="s">
        <v>146</v>
      </c>
      <c r="E31" s="218">
        <v>49.2</v>
      </c>
      <c r="F31" s="29"/>
      <c r="G31" s="2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6" x14ac:dyDescent="0.3">
      <c r="A32" s="212"/>
      <c r="B32" s="220"/>
      <c r="C32" s="213">
        <v>4</v>
      </c>
      <c r="D32" s="2" t="s">
        <v>227</v>
      </c>
      <c r="E32" s="35">
        <v>57.1</v>
      </c>
      <c r="F32" s="2"/>
      <c r="G32" s="3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12"/>
      <c r="B33" s="214"/>
      <c r="C33" s="214"/>
      <c r="D33" s="214"/>
      <c r="E33" s="218"/>
      <c r="F33" s="29"/>
      <c r="G33" s="2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127" customFormat="1" ht="15.75" customHeight="1" x14ac:dyDescent="0.3">
      <c r="A34" s="212"/>
      <c r="B34" s="12" t="s">
        <v>25</v>
      </c>
      <c r="C34" s="213">
        <v>1</v>
      </c>
      <c r="D34" s="2" t="s">
        <v>57</v>
      </c>
      <c r="E34" s="218">
        <v>39.700000000000003</v>
      </c>
      <c r="F34" s="29"/>
      <c r="G34" s="2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127" customFormat="1" ht="15.75" customHeight="1" x14ac:dyDescent="0.3">
      <c r="A35" s="212"/>
      <c r="B35" s="12"/>
      <c r="C35" s="213">
        <v>2</v>
      </c>
      <c r="D35" s="224" t="s">
        <v>56</v>
      </c>
      <c r="E35" s="35">
        <v>43.3</v>
      </c>
      <c r="F35" s="29"/>
      <c r="G35" s="28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127" customFormat="1" ht="15.75" customHeight="1" x14ac:dyDescent="0.3">
      <c r="A36" s="212"/>
      <c r="B36" s="12"/>
      <c r="C36" s="213">
        <v>3</v>
      </c>
      <c r="D36" s="224" t="s">
        <v>306</v>
      </c>
      <c r="E36" s="35">
        <v>43.39</v>
      </c>
      <c r="F36" s="29"/>
      <c r="G36" s="2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131" customFormat="1" ht="15.75" customHeight="1" x14ac:dyDescent="0.3">
      <c r="A37" s="212"/>
      <c r="B37" s="12"/>
      <c r="C37" s="213">
        <v>4</v>
      </c>
      <c r="D37" s="224" t="s">
        <v>66</v>
      </c>
      <c r="E37" s="35">
        <v>52.8</v>
      </c>
      <c r="F37" s="29"/>
      <c r="G37" s="28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212"/>
      <c r="B38" s="12"/>
      <c r="C38" s="213">
        <v>5</v>
      </c>
      <c r="D38" s="2" t="s">
        <v>228</v>
      </c>
      <c r="E38" s="35">
        <v>55.7</v>
      </c>
      <c r="F38" s="2"/>
      <c r="G38" s="3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12"/>
      <c r="B39" s="12"/>
      <c r="C39" s="213"/>
      <c r="D39" s="2"/>
      <c r="E39" s="35"/>
      <c r="F39" s="16"/>
      <c r="G39" s="3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12"/>
      <c r="B40" s="220" t="s">
        <v>26</v>
      </c>
      <c r="C40" s="213">
        <v>1</v>
      </c>
      <c r="D40" s="2" t="s">
        <v>41</v>
      </c>
      <c r="E40" s="218">
        <v>36.83</v>
      </c>
      <c r="F40" s="16"/>
      <c r="G40" s="3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12"/>
      <c r="B41" s="220"/>
      <c r="C41" s="213">
        <v>2</v>
      </c>
      <c r="D41" s="224" t="s">
        <v>230</v>
      </c>
      <c r="E41" s="140">
        <v>43.5</v>
      </c>
      <c r="F41" s="16"/>
      <c r="G41" s="3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12"/>
      <c r="B42" s="220"/>
      <c r="C42" s="213">
        <v>3</v>
      </c>
      <c r="D42" s="224" t="s">
        <v>87</v>
      </c>
      <c r="E42" s="218">
        <v>45.95</v>
      </c>
      <c r="F42" s="16"/>
      <c r="G42" s="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12"/>
      <c r="B43" s="220"/>
      <c r="C43" s="213">
        <v>4</v>
      </c>
      <c r="D43" s="224" t="s">
        <v>54</v>
      </c>
      <c r="E43" s="218">
        <v>46.96</v>
      </c>
      <c r="F43" s="18"/>
      <c r="G43" s="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12"/>
      <c r="B44" s="220"/>
      <c r="C44" s="213">
        <v>5</v>
      </c>
      <c r="D44" s="2" t="s">
        <v>88</v>
      </c>
      <c r="E44" s="218">
        <v>47</v>
      </c>
      <c r="F44" s="18"/>
      <c r="G44" s="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12"/>
      <c r="B45" s="220"/>
      <c r="C45" s="213">
        <v>6</v>
      </c>
      <c r="D45" s="224" t="s">
        <v>135</v>
      </c>
      <c r="E45" s="218">
        <v>57.3</v>
      </c>
      <c r="F45" s="16"/>
      <c r="G45" s="3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212"/>
      <c r="B46" s="220"/>
      <c r="C46" s="213"/>
      <c r="D46" s="137"/>
      <c r="F46" s="4"/>
      <c r="G46" s="3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12"/>
      <c r="B47" s="220" t="s">
        <v>16</v>
      </c>
      <c r="C47" s="213">
        <v>1</v>
      </c>
      <c r="D47" s="19" t="s">
        <v>43</v>
      </c>
      <c r="E47" s="218">
        <v>33.36</v>
      </c>
      <c r="F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12"/>
      <c r="B48" s="220"/>
      <c r="C48" s="213">
        <v>2</v>
      </c>
      <c r="D48" s="19" t="s">
        <v>134</v>
      </c>
      <c r="E48" s="218">
        <v>36.6</v>
      </c>
      <c r="F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27" customFormat="1" ht="15.75" customHeight="1" x14ac:dyDescent="0.3">
      <c r="A49" s="212"/>
      <c r="B49" s="220"/>
      <c r="C49" s="213">
        <v>3</v>
      </c>
      <c r="D49" s="41" t="s">
        <v>129</v>
      </c>
      <c r="E49" s="218">
        <v>40.08</v>
      </c>
      <c r="F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27" customFormat="1" ht="15.75" customHeight="1" x14ac:dyDescent="0.3">
      <c r="A50" s="212"/>
      <c r="B50" s="220"/>
      <c r="C50" s="213">
        <v>4</v>
      </c>
      <c r="D50" s="19" t="s">
        <v>283</v>
      </c>
      <c r="E50" s="218">
        <v>44.9</v>
      </c>
      <c r="F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12"/>
      <c r="B51" s="220"/>
      <c r="C51" s="213"/>
      <c r="D51" s="19"/>
      <c r="E51" s="218"/>
      <c r="F51" s="4"/>
      <c r="G51" s="3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137"/>
      <c r="B52" s="220" t="s">
        <v>7</v>
      </c>
      <c r="C52" s="213">
        <v>1</v>
      </c>
      <c r="D52" s="2" t="s">
        <v>12</v>
      </c>
      <c r="E52" s="218">
        <v>35</v>
      </c>
      <c r="F52" s="4"/>
      <c r="G52" s="3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14"/>
      <c r="B53" s="215"/>
      <c r="C53" s="213">
        <v>2</v>
      </c>
      <c r="D53" s="19" t="s">
        <v>307</v>
      </c>
      <c r="E53" s="218">
        <v>34.24</v>
      </c>
      <c r="F53" s="4"/>
      <c r="G53" s="3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25">
      <c r="A54" s="214"/>
      <c r="B54" s="215"/>
      <c r="C54" s="213"/>
      <c r="D54" s="137"/>
      <c r="E54" s="218"/>
      <c r="F54" s="4"/>
      <c r="G54" s="3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127" customFormat="1" ht="15.75" customHeight="1" x14ac:dyDescent="0.3">
      <c r="A55" s="212"/>
      <c r="B55" s="220" t="s">
        <v>18</v>
      </c>
      <c r="C55" s="213">
        <v>1</v>
      </c>
      <c r="D55" s="2" t="s">
        <v>13</v>
      </c>
      <c r="E55" s="218">
        <v>30.6</v>
      </c>
      <c r="F55" s="4"/>
      <c r="G55" s="3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212"/>
      <c r="B56" s="220"/>
      <c r="C56" s="213">
        <v>2</v>
      </c>
      <c r="D56" s="2" t="s">
        <v>14</v>
      </c>
      <c r="E56" s="218">
        <v>31.37</v>
      </c>
      <c r="F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14"/>
      <c r="B57" s="220"/>
      <c r="C57" s="213">
        <v>4</v>
      </c>
      <c r="D57" s="2" t="s">
        <v>107</v>
      </c>
      <c r="E57" s="218">
        <v>36.9</v>
      </c>
      <c r="F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14"/>
      <c r="B58" s="220"/>
      <c r="C58" s="213">
        <v>5</v>
      </c>
      <c r="D58" s="2" t="s">
        <v>106</v>
      </c>
      <c r="E58" s="218">
        <v>37.54</v>
      </c>
      <c r="F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214"/>
      <c r="B59" s="220"/>
      <c r="C59" s="213">
        <v>6</v>
      </c>
      <c r="D59" s="2" t="s">
        <v>122</v>
      </c>
      <c r="E59" s="35">
        <v>39.799999999999997</v>
      </c>
      <c r="F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214"/>
      <c r="B60" s="220"/>
      <c r="C60" s="213">
        <v>7</v>
      </c>
      <c r="D60" s="224" t="s">
        <v>45</v>
      </c>
      <c r="E60" s="218">
        <v>42.58</v>
      </c>
      <c r="F60" s="4"/>
      <c r="G60" s="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214"/>
      <c r="B61" s="220"/>
      <c r="C61" s="213"/>
      <c r="D61" s="2"/>
      <c r="E61" s="218"/>
      <c r="F61" s="18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214"/>
      <c r="B62" s="220" t="s">
        <v>8</v>
      </c>
      <c r="C62" s="213">
        <v>1</v>
      </c>
      <c r="D62" s="224" t="s">
        <v>233</v>
      </c>
      <c r="E62" s="35">
        <v>30.4</v>
      </c>
      <c r="F62" s="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14"/>
      <c r="B63" s="220"/>
      <c r="C63" s="213">
        <v>2</v>
      </c>
      <c r="D63" s="2" t="s">
        <v>123</v>
      </c>
      <c r="E63" s="218">
        <v>31.33</v>
      </c>
      <c r="F63" s="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14"/>
      <c r="B64" s="220"/>
      <c r="C64" s="213">
        <v>3</v>
      </c>
      <c r="D64" s="224" t="s">
        <v>193</v>
      </c>
      <c r="E64" s="35">
        <v>31.9</v>
      </c>
      <c r="F64" s="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21"/>
      <c r="B65" s="137"/>
      <c r="C65" s="213">
        <v>4</v>
      </c>
      <c r="D65" s="2" t="s">
        <v>124</v>
      </c>
      <c r="E65" s="35">
        <v>32</v>
      </c>
      <c r="F65" s="1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21"/>
      <c r="B66" s="220"/>
      <c r="C66" s="213">
        <v>5</v>
      </c>
      <c r="D66" s="224" t="s">
        <v>288</v>
      </c>
      <c r="E66" s="140">
        <v>35.58</v>
      </c>
      <c r="F66" s="1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221"/>
      <c r="B67" s="220"/>
      <c r="C67" s="213"/>
      <c r="D67" s="224"/>
      <c r="E67" s="140"/>
      <c r="F67" s="4"/>
      <c r="G67" s="3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21"/>
      <c r="B68" s="12" t="s">
        <v>19</v>
      </c>
      <c r="C68" s="213">
        <v>1</v>
      </c>
      <c r="D68" s="2" t="s">
        <v>17</v>
      </c>
      <c r="E68" s="218">
        <v>27.18</v>
      </c>
      <c r="F68" s="4"/>
      <c r="G68" s="3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221"/>
      <c r="B69" s="220"/>
      <c r="C69" s="213">
        <v>2</v>
      </c>
      <c r="D69" s="224" t="s">
        <v>100</v>
      </c>
      <c r="E69" s="140">
        <v>30.1</v>
      </c>
      <c r="F69" s="2"/>
      <c r="G69" s="3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21"/>
      <c r="B70" s="220"/>
      <c r="C70" s="213">
        <v>3</v>
      </c>
      <c r="D70" s="224" t="s">
        <v>308</v>
      </c>
      <c r="E70" s="140">
        <v>43.74</v>
      </c>
      <c r="F70" s="2"/>
      <c r="G70" s="3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21"/>
      <c r="B71" s="220"/>
      <c r="C71" s="213"/>
      <c r="D71" s="224"/>
      <c r="E71" s="140"/>
      <c r="F71" s="2"/>
      <c r="G71" s="3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21"/>
      <c r="B72" s="220" t="s">
        <v>23</v>
      </c>
      <c r="C72" s="213">
        <v>1</v>
      </c>
      <c r="D72" s="224" t="s">
        <v>52</v>
      </c>
      <c r="E72" s="140">
        <v>26.6</v>
      </c>
      <c r="F72" s="2"/>
      <c r="G72" s="38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221"/>
      <c r="B73" s="220"/>
      <c r="C73" s="213">
        <v>2</v>
      </c>
      <c r="D73" s="224" t="s">
        <v>67</v>
      </c>
      <c r="E73" s="140">
        <v>28.01</v>
      </c>
      <c r="F73" s="2"/>
      <c r="G73" s="3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3">
      <c r="A74" s="221"/>
      <c r="B74" s="220"/>
      <c r="C74" s="213">
        <v>3</v>
      </c>
      <c r="D74" s="224" t="s">
        <v>309</v>
      </c>
      <c r="E74" s="140">
        <v>28.6</v>
      </c>
      <c r="F74" s="2"/>
      <c r="G74" s="3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5">
      <c r="A75" s="225"/>
      <c r="B75" s="137"/>
      <c r="C75" s="213">
        <v>4</v>
      </c>
      <c r="D75" s="2" t="s">
        <v>47</v>
      </c>
      <c r="E75" s="218">
        <v>28.99</v>
      </c>
      <c r="F75" s="2"/>
      <c r="G75" s="3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3">
      <c r="A76" s="225"/>
      <c r="B76" s="220"/>
      <c r="C76" s="213">
        <v>5</v>
      </c>
      <c r="D76" s="224" t="s">
        <v>235</v>
      </c>
      <c r="E76" s="218">
        <v>29.54</v>
      </c>
      <c r="F76" s="2"/>
      <c r="G76" s="3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25"/>
      <c r="B77" s="220"/>
      <c r="C77" s="213">
        <v>6</v>
      </c>
      <c r="D77" s="2" t="s">
        <v>68</v>
      </c>
      <c r="E77" s="218">
        <v>30.9</v>
      </c>
      <c r="F77" s="2"/>
      <c r="G77" s="3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25"/>
      <c r="B78" s="220"/>
      <c r="C78" s="28"/>
      <c r="D78" s="41"/>
      <c r="E78" s="35"/>
      <c r="F78" s="2"/>
      <c r="G78" s="3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12" t="s">
        <v>34</v>
      </c>
      <c r="B79" s="222"/>
      <c r="C79" s="213">
        <v>1</v>
      </c>
      <c r="D79" s="2" t="s">
        <v>310</v>
      </c>
      <c r="E79" s="32">
        <v>30.19</v>
      </c>
      <c r="F79" s="18"/>
      <c r="G79" s="3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21"/>
      <c r="B80" s="222"/>
      <c r="C80" s="226"/>
      <c r="D80" s="2"/>
      <c r="E80" s="32"/>
      <c r="F80" s="18"/>
      <c r="G80" s="3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11" t="s">
        <v>36</v>
      </c>
      <c r="B81" s="222"/>
      <c r="C81" s="226">
        <v>1</v>
      </c>
      <c r="D81" s="224" t="s">
        <v>311</v>
      </c>
      <c r="E81" s="32">
        <v>31.7</v>
      </c>
      <c r="F81" s="2"/>
      <c r="G81" s="3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21"/>
      <c r="B82" s="222"/>
      <c r="C82" s="226">
        <v>2</v>
      </c>
      <c r="D82" s="2" t="s">
        <v>126</v>
      </c>
      <c r="E82" s="232">
        <v>35.200000000000003</v>
      </c>
      <c r="F82" s="2"/>
      <c r="G82" s="3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21"/>
      <c r="B83" s="222"/>
      <c r="C83" s="226"/>
      <c r="D83" s="221"/>
      <c r="E83" s="232"/>
      <c r="F83" s="2"/>
      <c r="G83" s="3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25" t="s">
        <v>20</v>
      </c>
      <c r="B84" s="222"/>
      <c r="C84" s="226"/>
      <c r="D84" s="137"/>
      <c r="E84" s="232"/>
      <c r="F84" s="2"/>
      <c r="G84" s="3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28" t="s">
        <v>21</v>
      </c>
      <c r="B85" s="222"/>
      <c r="C85" s="226"/>
      <c r="D85" s="221"/>
      <c r="E85" s="232"/>
      <c r="F85" s="2"/>
      <c r="G85" s="3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21"/>
      <c r="B86" s="222"/>
      <c r="C86" s="226"/>
      <c r="D86" s="221"/>
      <c r="E86" s="232"/>
      <c r="F86" s="2"/>
      <c r="G86" s="3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21"/>
      <c r="B87" s="222"/>
      <c r="C87" s="226"/>
      <c r="D87" s="221"/>
      <c r="E87" s="232"/>
      <c r="F87" s="2"/>
      <c r="G87" s="3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21"/>
      <c r="B88" s="222"/>
      <c r="C88" s="226"/>
      <c r="D88" s="221"/>
      <c r="E88" s="232"/>
      <c r="F88" s="2"/>
      <c r="G88" s="3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21"/>
      <c r="B89" s="222"/>
      <c r="C89" s="226"/>
      <c r="D89" s="221"/>
      <c r="E89" s="232"/>
      <c r="F89" s="2"/>
      <c r="G89" s="3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21"/>
      <c r="B90" s="222"/>
      <c r="C90" s="226"/>
      <c r="D90" s="221"/>
      <c r="E90" s="232"/>
      <c r="F90" s="2"/>
      <c r="G90" s="3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21"/>
      <c r="B91" s="222"/>
      <c r="C91" s="226"/>
      <c r="D91" s="221"/>
      <c r="E91" s="232"/>
      <c r="F91" s="2"/>
      <c r="G91" s="3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21"/>
      <c r="B92" s="222"/>
      <c r="C92" s="226"/>
      <c r="D92" s="221"/>
      <c r="E92" s="232"/>
      <c r="F92" s="2"/>
      <c r="G92" s="3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21"/>
      <c r="B93" s="222"/>
      <c r="C93" s="226"/>
      <c r="D93" s="221"/>
      <c r="E93" s="232"/>
      <c r="F93" s="2"/>
      <c r="G93" s="3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21"/>
      <c r="B94" s="222"/>
      <c r="C94" s="226"/>
      <c r="D94" s="221"/>
      <c r="E94" s="232"/>
      <c r="F94" s="2"/>
      <c r="G94" s="3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21"/>
      <c r="B95" s="222"/>
      <c r="C95" s="226"/>
      <c r="D95" s="221"/>
      <c r="E95" s="232"/>
      <c r="F95" s="2"/>
      <c r="G95" s="3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21"/>
      <c r="B96" s="222"/>
      <c r="C96" s="226"/>
      <c r="D96" s="221"/>
      <c r="E96" s="232"/>
      <c r="F96" s="2"/>
      <c r="G96" s="3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21"/>
      <c r="B97" s="222"/>
      <c r="C97" s="226"/>
      <c r="D97" s="221"/>
      <c r="E97" s="232"/>
      <c r="F97" s="2"/>
      <c r="G97" s="3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21"/>
      <c r="B98" s="222"/>
      <c r="C98" s="226"/>
      <c r="D98" s="221"/>
      <c r="E98" s="232"/>
      <c r="F98" s="2"/>
      <c r="G98" s="3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21"/>
      <c r="B99" s="222"/>
      <c r="C99" s="226"/>
      <c r="D99" s="221"/>
      <c r="E99" s="232"/>
      <c r="F99" s="2"/>
      <c r="G99" s="3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21"/>
      <c r="B100" s="222"/>
      <c r="C100" s="226"/>
      <c r="D100" s="221"/>
      <c r="E100" s="232"/>
      <c r="F100" s="2"/>
      <c r="G100" s="3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21"/>
      <c r="B101" s="222"/>
      <c r="C101" s="226"/>
      <c r="D101" s="221"/>
      <c r="E101" s="232"/>
      <c r="F101" s="2"/>
      <c r="G101" s="3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21"/>
      <c r="B102" s="222"/>
      <c r="C102" s="226"/>
      <c r="D102" s="221"/>
      <c r="E102" s="232"/>
      <c r="F102" s="2"/>
      <c r="G102" s="3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21"/>
      <c r="B103" s="222"/>
      <c r="C103" s="226"/>
      <c r="D103" s="221"/>
      <c r="E103" s="232"/>
      <c r="F103" s="2"/>
      <c r="G103" s="3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21"/>
      <c r="B104" s="222"/>
      <c r="C104" s="226"/>
      <c r="D104" s="221"/>
      <c r="E104" s="232"/>
      <c r="F104" s="2"/>
      <c r="G104" s="3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21"/>
      <c r="B105" s="222"/>
      <c r="C105" s="226"/>
      <c r="D105" s="221"/>
      <c r="E105" s="232"/>
      <c r="F105" s="2"/>
      <c r="G105" s="3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21"/>
      <c r="B106" s="222"/>
      <c r="C106" s="226"/>
      <c r="D106" s="221"/>
      <c r="E106" s="232"/>
      <c r="F106" s="2"/>
      <c r="G106" s="3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21"/>
      <c r="B107" s="222"/>
      <c r="C107" s="226"/>
      <c r="D107" s="221"/>
      <c r="E107" s="232"/>
      <c r="F107" s="2"/>
      <c r="G107" s="3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21"/>
      <c r="B108" s="222"/>
      <c r="C108" s="226"/>
      <c r="D108" s="221"/>
      <c r="E108" s="232"/>
      <c r="F108" s="2"/>
      <c r="G108" s="3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21"/>
      <c r="B109" s="222"/>
      <c r="C109" s="226"/>
      <c r="D109" s="221"/>
      <c r="E109" s="232"/>
      <c r="F109" s="2"/>
      <c r="G109" s="3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21"/>
      <c r="B110" s="222"/>
      <c r="C110" s="226"/>
      <c r="D110" s="221"/>
      <c r="E110" s="232"/>
      <c r="F110" s="2"/>
      <c r="G110" s="3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21"/>
      <c r="B111" s="222"/>
      <c r="C111" s="226"/>
      <c r="D111" s="221"/>
      <c r="E111" s="232"/>
      <c r="F111" s="2"/>
      <c r="G111" s="3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21"/>
      <c r="B112" s="222"/>
      <c r="C112" s="226"/>
      <c r="D112" s="221"/>
      <c r="E112" s="232"/>
      <c r="F112" s="2"/>
      <c r="G112" s="3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21"/>
      <c r="B113" s="222"/>
      <c r="C113" s="226"/>
      <c r="D113" s="221"/>
      <c r="E113" s="232"/>
      <c r="F113" s="2"/>
      <c r="G113" s="3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21"/>
      <c r="B114" s="222"/>
      <c r="C114" s="226"/>
      <c r="D114" s="221"/>
      <c r="E114" s="232"/>
      <c r="F114" s="2"/>
      <c r="G114" s="3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21"/>
      <c r="B115" s="222"/>
      <c r="C115" s="226"/>
      <c r="D115" s="221"/>
      <c r="E115" s="232"/>
      <c r="F115" s="2"/>
      <c r="G115" s="3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21"/>
      <c r="B116" s="222"/>
      <c r="C116" s="226"/>
      <c r="D116" s="221"/>
      <c r="E116" s="232"/>
      <c r="F116" s="2"/>
      <c r="G116" s="3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21"/>
      <c r="B117" s="222"/>
      <c r="C117" s="226"/>
      <c r="D117" s="221"/>
      <c r="E117" s="232"/>
      <c r="F117" s="2"/>
      <c r="G117" s="3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21"/>
      <c r="B118" s="222"/>
      <c r="C118" s="226"/>
      <c r="D118" s="221"/>
      <c r="E118" s="232"/>
      <c r="F118" s="2"/>
      <c r="G118" s="3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21"/>
      <c r="B119" s="222"/>
      <c r="C119" s="226"/>
      <c r="D119" s="221"/>
      <c r="E119" s="232"/>
      <c r="F119" s="2"/>
      <c r="G119" s="3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21"/>
      <c r="B120" s="222"/>
      <c r="C120" s="226"/>
      <c r="D120" s="221"/>
      <c r="E120" s="232"/>
      <c r="F120" s="2"/>
      <c r="G120" s="3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21"/>
      <c r="B121" s="222"/>
      <c r="C121" s="226"/>
      <c r="D121" s="221"/>
      <c r="E121" s="232"/>
      <c r="F121" s="2"/>
      <c r="G121" s="3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21"/>
      <c r="B122" s="222"/>
      <c r="C122" s="226"/>
      <c r="D122" s="221"/>
      <c r="E122" s="232"/>
      <c r="F122" s="2"/>
      <c r="G122" s="3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21"/>
      <c r="B123" s="222"/>
      <c r="C123" s="226"/>
      <c r="D123" s="221"/>
      <c r="E123" s="232"/>
      <c r="F123" s="2"/>
      <c r="G123" s="3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21"/>
      <c r="B124" s="222"/>
      <c r="C124" s="226"/>
      <c r="D124" s="221"/>
      <c r="E124" s="232"/>
      <c r="F124" s="2"/>
      <c r="G124" s="3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21"/>
      <c r="B125" s="222"/>
      <c r="C125" s="226"/>
      <c r="D125" s="221"/>
      <c r="E125" s="232"/>
      <c r="F125" s="2"/>
      <c r="G125" s="3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21"/>
      <c r="B126" s="222"/>
      <c r="C126" s="226"/>
      <c r="D126" s="221"/>
      <c r="E126" s="232"/>
      <c r="F126" s="2"/>
      <c r="G126" s="3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21"/>
      <c r="B127" s="222"/>
      <c r="C127" s="226"/>
      <c r="D127" s="221"/>
      <c r="E127" s="232"/>
      <c r="F127" s="2"/>
      <c r="G127" s="3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21"/>
      <c r="B128" s="222"/>
      <c r="C128" s="226"/>
      <c r="D128" s="221"/>
      <c r="E128" s="232"/>
      <c r="F128" s="2"/>
      <c r="G128" s="3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21"/>
      <c r="B129" s="222"/>
      <c r="C129" s="226"/>
      <c r="D129" s="221"/>
      <c r="E129" s="232"/>
      <c r="F129" s="2"/>
      <c r="G129" s="3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21"/>
      <c r="B130" s="222"/>
      <c r="C130" s="226"/>
      <c r="D130" s="221"/>
      <c r="E130" s="232"/>
      <c r="F130" s="2"/>
      <c r="G130" s="3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21"/>
      <c r="B131" s="222"/>
      <c r="C131" s="226"/>
      <c r="D131" s="221"/>
      <c r="E131" s="232"/>
      <c r="F131" s="2"/>
      <c r="G131" s="3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21"/>
      <c r="B132" s="222"/>
      <c r="C132" s="226"/>
      <c r="D132" s="221"/>
      <c r="E132" s="232"/>
      <c r="F132" s="2"/>
      <c r="G132" s="3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21"/>
      <c r="B133" s="222"/>
      <c r="C133" s="226"/>
      <c r="D133" s="221"/>
      <c r="E133" s="232"/>
      <c r="F133" s="2"/>
      <c r="G133" s="3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21"/>
      <c r="B134" s="222"/>
      <c r="C134" s="226"/>
      <c r="D134" s="221"/>
      <c r="E134" s="232"/>
      <c r="F134" s="2"/>
      <c r="G134" s="3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21"/>
      <c r="B135" s="222"/>
      <c r="C135" s="226"/>
      <c r="D135" s="221"/>
      <c r="E135" s="232"/>
      <c r="F135" s="2"/>
      <c r="G135" s="3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21"/>
      <c r="B136" s="222"/>
      <c r="C136" s="226"/>
      <c r="D136" s="221"/>
      <c r="E136" s="232"/>
      <c r="F136" s="2"/>
      <c r="G136" s="3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21"/>
      <c r="B137" s="222"/>
      <c r="C137" s="226"/>
      <c r="D137" s="221"/>
      <c r="E137" s="232"/>
      <c r="F137" s="2"/>
      <c r="G137" s="3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21"/>
      <c r="B138" s="222"/>
      <c r="C138" s="226"/>
      <c r="D138" s="221"/>
      <c r="E138" s="232"/>
      <c r="F138" s="2"/>
      <c r="G138" s="3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21"/>
      <c r="B139" s="222"/>
      <c r="C139" s="226"/>
      <c r="D139" s="221"/>
      <c r="E139" s="232"/>
      <c r="F139" s="2"/>
      <c r="G139" s="3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21"/>
      <c r="B140" s="222"/>
      <c r="C140" s="226"/>
      <c r="D140" s="221"/>
      <c r="E140" s="232"/>
      <c r="F140" s="2"/>
      <c r="G140" s="3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21"/>
      <c r="B141" s="222"/>
      <c r="C141" s="226"/>
      <c r="D141" s="221"/>
      <c r="E141" s="232"/>
      <c r="F141" s="2"/>
      <c r="G141" s="3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1"/>
      <c r="B142" s="222"/>
      <c r="C142" s="226"/>
      <c r="D142" s="221"/>
      <c r="E142" s="232"/>
      <c r="F142" s="2"/>
      <c r="G142" s="3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21"/>
      <c r="B143" s="222"/>
      <c r="C143" s="226"/>
      <c r="D143" s="221"/>
      <c r="E143" s="232"/>
      <c r="F143" s="2"/>
      <c r="G143" s="3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21"/>
      <c r="B144" s="222"/>
      <c r="C144" s="226"/>
      <c r="D144" s="221"/>
      <c r="E144" s="232"/>
      <c r="F144" s="2"/>
      <c r="G144" s="3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21"/>
      <c r="B145" s="222"/>
      <c r="C145" s="226"/>
      <c r="D145" s="221"/>
      <c r="E145" s="232"/>
      <c r="F145" s="2"/>
      <c r="G145" s="3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21"/>
      <c r="B146" s="222"/>
      <c r="C146" s="226"/>
      <c r="D146" s="221"/>
      <c r="E146" s="232"/>
      <c r="F146" s="2"/>
      <c r="G146" s="3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21"/>
      <c r="B147" s="222"/>
      <c r="C147" s="226"/>
      <c r="D147" s="221"/>
      <c r="E147" s="232"/>
      <c r="F147" s="2"/>
      <c r="G147" s="3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21"/>
      <c r="B148" s="222"/>
      <c r="C148" s="226"/>
      <c r="D148" s="221"/>
      <c r="E148" s="232"/>
      <c r="F148" s="2"/>
      <c r="G148" s="3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21"/>
      <c r="B149" s="222"/>
      <c r="C149" s="226"/>
      <c r="D149" s="221"/>
      <c r="E149" s="232"/>
      <c r="F149" s="2"/>
      <c r="G149" s="3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21"/>
      <c r="B150" s="222"/>
      <c r="C150" s="226"/>
      <c r="D150" s="221"/>
      <c r="E150" s="232"/>
      <c r="F150" s="2"/>
      <c r="G150" s="3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21"/>
      <c r="B151" s="222"/>
      <c r="C151" s="226"/>
      <c r="D151" s="221"/>
      <c r="E151" s="232"/>
      <c r="F151" s="2"/>
      <c r="G151" s="3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21"/>
      <c r="B152" s="222"/>
      <c r="C152" s="226"/>
      <c r="D152" s="221"/>
      <c r="E152" s="232"/>
      <c r="F152" s="2"/>
      <c r="G152" s="3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21"/>
      <c r="B153" s="222"/>
      <c r="C153" s="226"/>
      <c r="D153" s="221"/>
      <c r="E153" s="232"/>
      <c r="F153" s="2"/>
      <c r="G153" s="3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21"/>
      <c r="B154" s="222"/>
      <c r="C154" s="226"/>
      <c r="D154" s="221"/>
      <c r="E154" s="232"/>
      <c r="F154" s="2"/>
      <c r="G154" s="3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21"/>
      <c r="B155" s="222"/>
      <c r="C155" s="226"/>
      <c r="D155" s="221"/>
      <c r="E155" s="232"/>
      <c r="F155" s="2"/>
      <c r="G155" s="3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21"/>
      <c r="B156" s="222"/>
      <c r="C156" s="226"/>
      <c r="D156" s="221"/>
      <c r="E156" s="232"/>
      <c r="F156" s="2"/>
      <c r="G156" s="3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21"/>
      <c r="B157" s="222"/>
      <c r="C157" s="226"/>
      <c r="D157" s="221"/>
      <c r="E157" s="232"/>
      <c r="F157" s="2"/>
      <c r="G157" s="3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21"/>
      <c r="B158" s="222"/>
      <c r="C158" s="226"/>
      <c r="D158" s="221"/>
      <c r="E158" s="232"/>
      <c r="F158" s="2"/>
      <c r="G158" s="3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21"/>
      <c r="B159" s="222"/>
      <c r="C159" s="226"/>
      <c r="D159" s="221"/>
      <c r="E159" s="232"/>
      <c r="F159" s="2"/>
      <c r="G159" s="3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21"/>
      <c r="B160" s="222"/>
      <c r="C160" s="226"/>
      <c r="D160" s="221"/>
      <c r="E160" s="232"/>
      <c r="F160" s="2"/>
      <c r="G160" s="3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21"/>
      <c r="B161" s="222"/>
      <c r="C161" s="226"/>
      <c r="D161" s="221"/>
      <c r="E161" s="232"/>
      <c r="F161" s="2"/>
      <c r="G161" s="3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21"/>
      <c r="B162" s="222"/>
      <c r="C162" s="226"/>
      <c r="D162" s="221"/>
      <c r="E162" s="232"/>
      <c r="F162" s="2"/>
      <c r="G162" s="3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21"/>
      <c r="B163" s="222"/>
      <c r="C163" s="226"/>
      <c r="D163" s="221"/>
      <c r="E163" s="232"/>
      <c r="F163" s="2"/>
      <c r="G163" s="3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21"/>
      <c r="B164" s="222"/>
      <c r="C164" s="226"/>
      <c r="D164" s="221"/>
      <c r="E164" s="232"/>
      <c r="F164" s="2"/>
      <c r="G164" s="3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21"/>
      <c r="B165" s="222"/>
      <c r="C165" s="226"/>
      <c r="D165" s="221"/>
      <c r="E165" s="232"/>
      <c r="F165" s="2"/>
      <c r="G165" s="3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21"/>
      <c r="B166" s="222"/>
      <c r="C166" s="226"/>
      <c r="D166" s="221"/>
      <c r="E166" s="232"/>
      <c r="F166" s="2"/>
      <c r="G166" s="3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21"/>
      <c r="B167" s="222"/>
      <c r="C167" s="226"/>
      <c r="D167" s="221"/>
      <c r="E167" s="232"/>
      <c r="F167" s="2"/>
      <c r="G167" s="3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21"/>
      <c r="B168" s="222"/>
      <c r="C168" s="226"/>
      <c r="D168" s="221"/>
      <c r="E168" s="232"/>
      <c r="F168" s="2"/>
      <c r="G168" s="3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21"/>
      <c r="B169" s="222"/>
      <c r="C169" s="226"/>
      <c r="D169" s="221"/>
      <c r="E169" s="232"/>
      <c r="F169" s="2"/>
      <c r="G169" s="3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21"/>
      <c r="B170" s="222"/>
      <c r="C170" s="226"/>
      <c r="D170" s="221"/>
      <c r="E170" s="232"/>
      <c r="F170" s="2"/>
      <c r="G170" s="3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21"/>
      <c r="B171" s="222"/>
      <c r="C171" s="226"/>
      <c r="D171" s="221"/>
      <c r="E171" s="232"/>
      <c r="F171" s="2"/>
      <c r="G171" s="3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21"/>
      <c r="B172" s="222"/>
      <c r="C172" s="226"/>
      <c r="D172" s="221"/>
      <c r="E172" s="232"/>
      <c r="F172" s="2"/>
      <c r="G172" s="3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21"/>
      <c r="B173" s="222"/>
      <c r="C173" s="226"/>
      <c r="D173" s="221"/>
      <c r="E173" s="232"/>
      <c r="F173" s="2"/>
      <c r="G173" s="3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21"/>
      <c r="B174" s="222"/>
      <c r="C174" s="226"/>
      <c r="D174" s="221"/>
      <c r="E174" s="232"/>
      <c r="F174" s="2"/>
      <c r="G174" s="3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21"/>
      <c r="B175" s="222"/>
      <c r="C175" s="226"/>
      <c r="D175" s="221"/>
      <c r="E175" s="232"/>
      <c r="F175" s="2"/>
      <c r="G175" s="3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21"/>
      <c r="B176" s="222"/>
      <c r="C176" s="226"/>
      <c r="D176" s="221"/>
      <c r="E176" s="232"/>
      <c r="F176" s="2"/>
      <c r="G176" s="3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21"/>
      <c r="B177" s="222"/>
      <c r="C177" s="226"/>
      <c r="D177" s="221"/>
      <c r="E177" s="232"/>
      <c r="F177" s="2"/>
      <c r="G177" s="3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21"/>
      <c r="B178" s="222"/>
      <c r="C178" s="226"/>
      <c r="D178" s="221"/>
      <c r="E178" s="232"/>
      <c r="F178" s="2"/>
      <c r="G178" s="3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21"/>
      <c r="B179" s="222"/>
      <c r="C179" s="226"/>
      <c r="D179" s="221"/>
      <c r="E179" s="232"/>
      <c r="F179" s="2"/>
      <c r="G179" s="3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21"/>
      <c r="B180" s="222"/>
      <c r="C180" s="226"/>
      <c r="D180" s="221"/>
      <c r="E180" s="232"/>
      <c r="F180" s="2"/>
      <c r="G180" s="3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21"/>
      <c r="B181" s="222"/>
      <c r="C181" s="226"/>
      <c r="D181" s="221"/>
      <c r="E181" s="232"/>
      <c r="F181" s="2"/>
      <c r="G181" s="3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21"/>
      <c r="B182" s="222"/>
      <c r="C182" s="226"/>
      <c r="D182" s="221"/>
      <c r="E182" s="232"/>
      <c r="F182" s="2"/>
      <c r="G182" s="3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21"/>
      <c r="B183" s="222"/>
      <c r="C183" s="226"/>
      <c r="D183" s="221"/>
      <c r="E183" s="232"/>
      <c r="F183" s="2"/>
      <c r="G183" s="3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21"/>
      <c r="B184" s="222"/>
      <c r="C184" s="226"/>
      <c r="D184" s="221"/>
      <c r="E184" s="232"/>
      <c r="F184" s="2"/>
      <c r="G184" s="3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21"/>
      <c r="B185" s="222"/>
      <c r="C185" s="226"/>
      <c r="D185" s="221"/>
      <c r="E185" s="232"/>
      <c r="F185" s="2"/>
      <c r="G185" s="3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21"/>
      <c r="B186" s="222"/>
      <c r="C186" s="226"/>
      <c r="D186" s="221"/>
      <c r="E186" s="232"/>
      <c r="F186" s="2"/>
      <c r="G186" s="3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21"/>
      <c r="B187" s="222"/>
      <c r="C187" s="226"/>
      <c r="D187" s="221"/>
      <c r="E187" s="232"/>
      <c r="F187" s="2"/>
      <c r="G187" s="3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0"/>
      <c r="C188" s="28"/>
      <c r="D188" s="2"/>
      <c r="E188" s="37"/>
      <c r="F188" s="2"/>
      <c r="G188" s="3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0"/>
      <c r="C189" s="28"/>
      <c r="D189" s="2"/>
      <c r="E189" s="37"/>
      <c r="F189" s="2"/>
      <c r="G189" s="3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0"/>
      <c r="C190" s="28"/>
      <c r="D190" s="2"/>
      <c r="E190" s="37"/>
      <c r="F190" s="2"/>
      <c r="G190" s="3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0"/>
      <c r="C191" s="28"/>
      <c r="D191" s="2"/>
      <c r="E191" s="37"/>
      <c r="F191" s="2"/>
      <c r="G191" s="3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0"/>
      <c r="C192" s="28"/>
      <c r="D192" s="2"/>
      <c r="E192" s="37"/>
      <c r="F192" s="2"/>
      <c r="G192" s="3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0"/>
      <c r="C193" s="28"/>
      <c r="D193" s="2"/>
      <c r="E193" s="37"/>
      <c r="F193" s="2"/>
      <c r="G193" s="3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0"/>
      <c r="C194" s="28"/>
      <c r="D194" s="2"/>
      <c r="E194" s="37"/>
      <c r="F194" s="2"/>
      <c r="G194" s="3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0"/>
      <c r="C195" s="28"/>
      <c r="D195" s="2"/>
      <c r="E195" s="37"/>
      <c r="F195" s="2"/>
      <c r="G195" s="3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0"/>
      <c r="C196" s="28"/>
      <c r="D196" s="2"/>
      <c r="E196" s="37"/>
      <c r="F196" s="2"/>
      <c r="G196" s="3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0"/>
      <c r="C197" s="28"/>
      <c r="D197" s="2"/>
      <c r="E197" s="37"/>
      <c r="F197" s="2"/>
      <c r="G197" s="3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0"/>
      <c r="C198" s="28"/>
      <c r="D198" s="2"/>
      <c r="E198" s="37"/>
      <c r="F198" s="2"/>
      <c r="G198" s="3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0"/>
      <c r="C199" s="28"/>
      <c r="D199" s="2"/>
      <c r="E199" s="37"/>
      <c r="F199" s="2"/>
      <c r="G199" s="3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0"/>
      <c r="C200" s="28"/>
      <c r="D200" s="2"/>
      <c r="E200" s="37"/>
      <c r="F200" s="2"/>
      <c r="G200" s="3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0"/>
      <c r="C201" s="28"/>
      <c r="D201" s="2"/>
      <c r="E201" s="37"/>
      <c r="F201" s="2"/>
      <c r="G201" s="3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0"/>
      <c r="C202" s="28"/>
      <c r="D202" s="2"/>
      <c r="E202" s="37"/>
      <c r="F202" s="2"/>
      <c r="G202" s="3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0"/>
      <c r="C203" s="28"/>
      <c r="D203" s="2"/>
      <c r="E203" s="37"/>
      <c r="F203" s="2"/>
      <c r="G203" s="3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0"/>
      <c r="C204" s="28"/>
      <c r="D204" s="2"/>
      <c r="E204" s="37"/>
      <c r="F204" s="2"/>
      <c r="G204" s="3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0"/>
      <c r="C205" s="28"/>
      <c r="D205" s="2"/>
      <c r="E205" s="37"/>
      <c r="F205" s="2"/>
      <c r="G205" s="3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0"/>
      <c r="C206" s="28"/>
      <c r="D206" s="2"/>
      <c r="E206" s="37"/>
      <c r="F206" s="2"/>
      <c r="G206" s="3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0"/>
      <c r="C207" s="28"/>
      <c r="D207" s="2"/>
      <c r="E207" s="37"/>
      <c r="F207" s="2"/>
      <c r="G207" s="3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0"/>
      <c r="C208" s="28"/>
      <c r="D208" s="2"/>
      <c r="E208" s="37"/>
      <c r="F208" s="2"/>
      <c r="G208" s="3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0"/>
      <c r="C209" s="28"/>
      <c r="D209" s="2"/>
      <c r="E209" s="37"/>
      <c r="F209" s="2"/>
      <c r="G209" s="3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0"/>
      <c r="C210" s="28"/>
      <c r="D210" s="2"/>
      <c r="E210" s="37"/>
      <c r="F210" s="2"/>
      <c r="G210" s="3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0"/>
      <c r="C211" s="28"/>
      <c r="D211" s="2"/>
      <c r="E211" s="37"/>
      <c r="F211" s="2"/>
      <c r="G211" s="3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0"/>
      <c r="C212" s="28"/>
      <c r="D212" s="2"/>
      <c r="E212" s="37"/>
      <c r="F212" s="2"/>
      <c r="G212" s="3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0"/>
      <c r="C213" s="28"/>
      <c r="D213" s="2"/>
      <c r="E213" s="37"/>
      <c r="F213" s="2"/>
      <c r="G213" s="3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0"/>
      <c r="C214" s="28"/>
      <c r="D214" s="2"/>
      <c r="E214" s="37"/>
      <c r="F214" s="2"/>
      <c r="G214" s="3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0"/>
      <c r="C215" s="28"/>
      <c r="D215" s="2"/>
      <c r="E215" s="37"/>
      <c r="F215" s="2"/>
      <c r="G215" s="3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0"/>
      <c r="C216" s="28"/>
      <c r="D216" s="2"/>
      <c r="E216" s="37"/>
      <c r="F216" s="2"/>
      <c r="G216" s="3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0"/>
      <c r="C217" s="28"/>
      <c r="D217" s="2"/>
      <c r="E217" s="37"/>
      <c r="F217" s="2"/>
      <c r="G217" s="3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0"/>
      <c r="C218" s="28"/>
      <c r="D218" s="2"/>
      <c r="E218" s="37"/>
      <c r="F218" s="2"/>
      <c r="G218" s="3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0"/>
      <c r="C219" s="28"/>
      <c r="D219" s="2"/>
      <c r="E219" s="37"/>
      <c r="F219" s="2"/>
      <c r="G219" s="3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0"/>
      <c r="C220" s="28"/>
      <c r="D220" s="2"/>
      <c r="E220" s="37"/>
      <c r="F220" s="2"/>
      <c r="G220" s="3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0"/>
      <c r="C221" s="28"/>
      <c r="D221" s="2"/>
      <c r="E221" s="37"/>
      <c r="F221" s="2"/>
      <c r="G221" s="3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0"/>
      <c r="C222" s="28"/>
      <c r="D222" s="2"/>
      <c r="E222" s="37"/>
      <c r="F222" s="2"/>
      <c r="G222" s="3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0"/>
      <c r="C223" s="28"/>
      <c r="D223" s="2"/>
      <c r="E223" s="37"/>
      <c r="F223" s="2"/>
      <c r="G223" s="3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0"/>
      <c r="C224" s="28"/>
      <c r="D224" s="2"/>
      <c r="E224" s="37"/>
      <c r="F224" s="2"/>
      <c r="G224" s="3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0"/>
      <c r="C225" s="28"/>
      <c r="D225" s="2"/>
      <c r="E225" s="37"/>
      <c r="F225" s="2"/>
      <c r="G225" s="3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0"/>
      <c r="C226" s="28"/>
      <c r="D226" s="2"/>
      <c r="E226" s="37"/>
      <c r="F226" s="2"/>
      <c r="G226" s="3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0"/>
      <c r="C227" s="28"/>
      <c r="D227" s="2"/>
      <c r="E227" s="37"/>
      <c r="F227" s="2"/>
      <c r="G227" s="3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0"/>
      <c r="C228" s="28"/>
      <c r="D228" s="2"/>
      <c r="E228" s="37"/>
      <c r="F228" s="2"/>
      <c r="G228" s="3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0"/>
      <c r="C229" s="28"/>
      <c r="D229" s="2"/>
      <c r="E229" s="37"/>
      <c r="F229" s="2"/>
      <c r="G229" s="3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0"/>
      <c r="C230" s="28"/>
      <c r="D230" s="2"/>
      <c r="E230" s="37"/>
      <c r="F230" s="2"/>
      <c r="G230" s="3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0"/>
      <c r="C231" s="28"/>
      <c r="D231" s="2"/>
      <c r="E231" s="37"/>
      <c r="F231" s="2"/>
      <c r="G231" s="3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0"/>
      <c r="C232" s="28"/>
      <c r="D232" s="2"/>
      <c r="E232" s="37"/>
      <c r="F232" s="2"/>
      <c r="G232" s="3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0"/>
      <c r="C233" s="28"/>
      <c r="D233" s="2"/>
      <c r="E233" s="37"/>
      <c r="F233" s="2"/>
      <c r="G233" s="3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0"/>
      <c r="C234" s="28"/>
      <c r="D234" s="2"/>
      <c r="E234" s="37"/>
      <c r="F234" s="2"/>
      <c r="G234" s="3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0"/>
      <c r="C235" s="28"/>
      <c r="D235" s="2"/>
      <c r="E235" s="37"/>
      <c r="F235" s="2"/>
      <c r="G235" s="3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0"/>
      <c r="C236" s="28"/>
      <c r="D236" s="2"/>
      <c r="E236" s="37"/>
      <c r="F236" s="2"/>
      <c r="G236" s="3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0"/>
      <c r="C237" s="28"/>
      <c r="D237" s="2"/>
      <c r="E237" s="37"/>
      <c r="F237" s="2"/>
      <c r="G237" s="3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0"/>
      <c r="C238" s="28"/>
      <c r="D238" s="2"/>
      <c r="E238" s="37"/>
      <c r="F238" s="2"/>
      <c r="G238" s="3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0"/>
      <c r="C239" s="28"/>
      <c r="D239" s="2"/>
      <c r="E239" s="37"/>
      <c r="F239" s="2"/>
      <c r="G239" s="3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0"/>
      <c r="C240" s="28"/>
      <c r="D240" s="2"/>
      <c r="E240" s="37"/>
      <c r="F240" s="2"/>
      <c r="G240" s="3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0"/>
      <c r="C241" s="28"/>
      <c r="D241" s="2"/>
      <c r="E241" s="37"/>
      <c r="F241" s="2"/>
      <c r="G241" s="3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0"/>
      <c r="C242" s="28"/>
      <c r="D242" s="2"/>
      <c r="E242" s="37"/>
      <c r="F242" s="2"/>
      <c r="G242" s="3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0"/>
      <c r="C243" s="28"/>
      <c r="D243" s="2"/>
      <c r="E243" s="37"/>
      <c r="F243" s="2"/>
      <c r="G243" s="3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0"/>
      <c r="C244" s="28"/>
      <c r="D244" s="2"/>
      <c r="E244" s="37"/>
      <c r="F244" s="2"/>
      <c r="G244" s="3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0"/>
      <c r="C245" s="28"/>
      <c r="D245" s="2"/>
      <c r="E245" s="37"/>
      <c r="F245" s="2"/>
      <c r="G245" s="3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0"/>
      <c r="C246" s="28"/>
      <c r="D246" s="2"/>
      <c r="E246" s="37"/>
      <c r="F246" s="2"/>
      <c r="G246" s="3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0"/>
      <c r="C247" s="28"/>
      <c r="D247" s="2"/>
      <c r="E247" s="37"/>
      <c r="F247" s="2"/>
      <c r="G247" s="3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0"/>
      <c r="C248" s="28"/>
      <c r="D248" s="2"/>
      <c r="E248" s="37"/>
      <c r="F248" s="2"/>
      <c r="G248" s="3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0"/>
      <c r="C249" s="28"/>
      <c r="D249" s="2"/>
      <c r="E249" s="37"/>
      <c r="F249" s="2"/>
      <c r="G249" s="3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0"/>
      <c r="C250" s="28"/>
      <c r="D250" s="2"/>
      <c r="E250" s="37"/>
      <c r="F250" s="2"/>
      <c r="G250" s="3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0"/>
      <c r="C251" s="28"/>
      <c r="D251" s="2"/>
      <c r="E251" s="37"/>
      <c r="F251" s="2"/>
      <c r="G251" s="3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0"/>
      <c r="C252" s="28"/>
      <c r="D252" s="2"/>
      <c r="E252" s="37"/>
      <c r="F252" s="2"/>
      <c r="G252" s="3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0"/>
      <c r="C253" s="28"/>
      <c r="D253" s="2"/>
      <c r="E253" s="37"/>
      <c r="F253" s="2"/>
      <c r="G253" s="3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0"/>
      <c r="C254" s="28"/>
      <c r="D254" s="2"/>
      <c r="E254" s="37"/>
      <c r="F254" s="2"/>
      <c r="G254" s="3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0"/>
      <c r="C255" s="28"/>
      <c r="D255" s="2"/>
      <c r="E255" s="37"/>
      <c r="F255" s="2"/>
      <c r="G255" s="3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0"/>
      <c r="C256" s="28"/>
      <c r="D256" s="2"/>
      <c r="E256" s="37"/>
      <c r="F256" s="2"/>
      <c r="G256" s="3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10"/>
      <c r="C257" s="28"/>
      <c r="D257" s="2"/>
      <c r="E257" s="37"/>
      <c r="F257" s="2"/>
      <c r="G257" s="3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10"/>
      <c r="C258" s="28"/>
      <c r="D258" s="2"/>
      <c r="E258" s="37"/>
      <c r="F258" s="2"/>
      <c r="G258" s="3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10"/>
      <c r="C259" s="28"/>
      <c r="D259" s="2"/>
      <c r="E259" s="37"/>
      <c r="F259" s="2"/>
      <c r="G259" s="3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10"/>
      <c r="C260" s="28"/>
      <c r="D260" s="2"/>
      <c r="E260" s="37"/>
      <c r="F260" s="2"/>
      <c r="G260" s="3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10"/>
      <c r="C261" s="28"/>
      <c r="D261" s="2"/>
      <c r="E261" s="37"/>
      <c r="F261" s="2"/>
      <c r="G261" s="3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10"/>
      <c r="C262" s="28"/>
      <c r="D262" s="2"/>
      <c r="E262" s="37"/>
      <c r="F262" s="2"/>
      <c r="G262" s="3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10"/>
      <c r="C263" s="28"/>
      <c r="D263" s="2"/>
      <c r="E263" s="37"/>
      <c r="F263" s="2"/>
      <c r="G263" s="3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10"/>
      <c r="C264" s="28"/>
      <c r="D264" s="2"/>
      <c r="E264" s="37"/>
      <c r="F264" s="2"/>
      <c r="G264" s="3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10"/>
      <c r="C265" s="28"/>
      <c r="D265" s="2"/>
      <c r="E265" s="37"/>
      <c r="F265" s="2"/>
      <c r="G265" s="3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10"/>
      <c r="C266" s="28"/>
      <c r="D266" s="2"/>
      <c r="E266" s="37"/>
      <c r="F266" s="2"/>
      <c r="G266" s="3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10"/>
      <c r="C267" s="28"/>
      <c r="D267" s="2"/>
      <c r="E267" s="37"/>
      <c r="F267" s="2"/>
      <c r="G267" s="3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10"/>
      <c r="C268" s="28"/>
      <c r="D268" s="2"/>
      <c r="E268" s="37"/>
      <c r="F268" s="2"/>
      <c r="G268" s="3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10"/>
      <c r="C269" s="28"/>
      <c r="D269" s="2"/>
      <c r="E269" s="37"/>
      <c r="F269" s="2"/>
      <c r="G269" s="3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10"/>
      <c r="C270" s="28"/>
      <c r="D270" s="2"/>
      <c r="E270" s="37"/>
      <c r="F270" s="2"/>
      <c r="G270" s="3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10"/>
      <c r="C271" s="28"/>
      <c r="D271" s="2"/>
      <c r="E271" s="37"/>
      <c r="F271" s="2"/>
      <c r="G271" s="3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10"/>
      <c r="C272" s="28"/>
      <c r="D272" s="2"/>
      <c r="E272" s="37"/>
      <c r="F272" s="2"/>
      <c r="G272" s="3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10"/>
      <c r="C273" s="28"/>
      <c r="D273" s="2"/>
      <c r="E273" s="37"/>
      <c r="F273" s="2"/>
      <c r="G273" s="3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10"/>
      <c r="C274" s="28"/>
      <c r="D274" s="2"/>
      <c r="E274" s="37"/>
      <c r="F274" s="2"/>
      <c r="G274" s="3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10"/>
      <c r="C275" s="28"/>
      <c r="D275" s="2"/>
      <c r="E275" s="37"/>
      <c r="F275" s="2"/>
      <c r="G275" s="3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10"/>
      <c r="C276" s="28"/>
      <c r="D276" s="2"/>
      <c r="E276" s="37"/>
      <c r="F276" s="2"/>
      <c r="G276" s="3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10"/>
      <c r="C277" s="28"/>
      <c r="D277" s="2"/>
      <c r="E277" s="37"/>
      <c r="F277" s="2"/>
      <c r="G277" s="3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10"/>
      <c r="C278" s="28"/>
      <c r="D278" s="2"/>
      <c r="E278" s="37"/>
      <c r="F278" s="2"/>
      <c r="G278" s="3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10"/>
      <c r="C279" s="28"/>
      <c r="D279" s="2"/>
      <c r="E279" s="37"/>
      <c r="F279" s="2"/>
      <c r="G279" s="3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10"/>
      <c r="C280" s="28"/>
      <c r="D280" s="2"/>
      <c r="E280" s="37"/>
      <c r="F280" s="2"/>
      <c r="G280" s="3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10"/>
      <c r="C281" s="28"/>
      <c r="D281" s="2"/>
      <c r="E281" s="37"/>
      <c r="F281" s="2"/>
      <c r="G281" s="3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10"/>
      <c r="C282" s="28"/>
      <c r="D282" s="2"/>
      <c r="E282" s="37"/>
      <c r="F282" s="2"/>
      <c r="G282" s="3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10"/>
      <c r="C283" s="28"/>
      <c r="D283" s="2"/>
      <c r="E283" s="37"/>
      <c r="F283" s="2"/>
      <c r="G283" s="3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10"/>
      <c r="C284" s="28"/>
      <c r="D284" s="2"/>
      <c r="E284" s="37"/>
      <c r="F284" s="2"/>
      <c r="G284" s="3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10"/>
      <c r="C285" s="28"/>
      <c r="D285" s="2"/>
      <c r="E285" s="37"/>
      <c r="F285" s="2"/>
      <c r="G285" s="3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10"/>
      <c r="C286" s="28"/>
      <c r="D286" s="2"/>
      <c r="E286" s="37"/>
      <c r="F286" s="2"/>
      <c r="G286" s="3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10"/>
      <c r="C287" s="28"/>
      <c r="D287" s="2"/>
      <c r="E287" s="37"/>
      <c r="F287" s="2"/>
      <c r="G287" s="3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10"/>
      <c r="C288" s="28"/>
      <c r="D288" s="2"/>
      <c r="E288" s="37"/>
      <c r="F288" s="2"/>
      <c r="G288" s="3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10"/>
      <c r="C289" s="28"/>
      <c r="D289" s="2"/>
      <c r="E289" s="37"/>
      <c r="F289" s="2"/>
      <c r="G289" s="3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10"/>
      <c r="C290" s="28"/>
      <c r="D290" s="2"/>
      <c r="E290" s="37"/>
      <c r="F290" s="2"/>
      <c r="G290" s="3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10"/>
      <c r="C291" s="28"/>
      <c r="D291" s="2"/>
      <c r="E291" s="37"/>
      <c r="F291" s="2"/>
      <c r="G291" s="3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10"/>
      <c r="C292" s="28"/>
      <c r="D292" s="2"/>
      <c r="E292" s="37"/>
      <c r="F292" s="2"/>
      <c r="G292" s="3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10"/>
      <c r="C293" s="28"/>
      <c r="D293" s="2"/>
      <c r="E293" s="37"/>
      <c r="F293" s="2"/>
      <c r="G293" s="3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10"/>
      <c r="C294" s="28"/>
      <c r="D294" s="2"/>
      <c r="E294" s="37"/>
      <c r="F294" s="2"/>
      <c r="G294" s="3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10"/>
      <c r="C295" s="28"/>
      <c r="D295" s="2"/>
      <c r="E295" s="37"/>
      <c r="F295" s="2"/>
      <c r="G295" s="3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10"/>
      <c r="C296" s="28"/>
      <c r="D296" s="2"/>
      <c r="E296" s="37"/>
      <c r="F296" s="2"/>
      <c r="G296" s="3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10"/>
      <c r="C297" s="28"/>
      <c r="D297" s="2"/>
      <c r="E297" s="37"/>
      <c r="F297" s="2"/>
      <c r="G297" s="3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10"/>
      <c r="C298" s="28"/>
      <c r="D298" s="2"/>
      <c r="E298" s="37"/>
      <c r="F298" s="2"/>
      <c r="G298" s="3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10"/>
      <c r="C299" s="28"/>
      <c r="D299" s="2"/>
      <c r="E299" s="37"/>
      <c r="F299" s="2"/>
      <c r="G299" s="3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10"/>
      <c r="C300" s="28"/>
      <c r="D300" s="2"/>
      <c r="E300" s="37"/>
      <c r="F300" s="2"/>
      <c r="G300" s="3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10"/>
      <c r="C301" s="28"/>
      <c r="D301" s="2"/>
      <c r="E301" s="37"/>
      <c r="F301" s="2"/>
      <c r="G301" s="3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10"/>
      <c r="C302" s="28"/>
      <c r="D302" s="2"/>
      <c r="E302" s="37"/>
      <c r="F302" s="2"/>
      <c r="G302" s="3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10"/>
      <c r="C303" s="28"/>
      <c r="D303" s="2"/>
      <c r="E303" s="37"/>
      <c r="F303" s="2"/>
      <c r="G303" s="3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10"/>
      <c r="C304" s="28"/>
      <c r="D304" s="2"/>
      <c r="E304" s="37"/>
      <c r="F304" s="2"/>
      <c r="G304" s="3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10"/>
      <c r="C305" s="28"/>
      <c r="D305" s="2"/>
      <c r="E305" s="37"/>
      <c r="F305" s="2"/>
      <c r="G305" s="3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10"/>
      <c r="C306" s="28"/>
      <c r="D306" s="2"/>
      <c r="E306" s="37"/>
      <c r="F306" s="2"/>
      <c r="G306" s="3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10"/>
      <c r="C307" s="28"/>
      <c r="D307" s="2"/>
      <c r="E307" s="37"/>
      <c r="F307" s="2"/>
      <c r="G307" s="3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10"/>
      <c r="C308" s="28"/>
      <c r="D308" s="2"/>
      <c r="E308" s="37"/>
      <c r="F308" s="2"/>
      <c r="G308" s="3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10"/>
      <c r="C309" s="28"/>
      <c r="D309" s="2"/>
      <c r="E309" s="37"/>
      <c r="F309" s="2"/>
      <c r="G309" s="3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10"/>
      <c r="C310" s="28"/>
      <c r="D310" s="2"/>
      <c r="E310" s="37"/>
      <c r="F310" s="2"/>
      <c r="G310" s="3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10"/>
      <c r="C311" s="28"/>
      <c r="D311" s="2"/>
      <c r="E311" s="37"/>
      <c r="F311" s="2"/>
      <c r="G311" s="3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10"/>
      <c r="C312" s="28"/>
      <c r="D312" s="2"/>
      <c r="E312" s="37"/>
      <c r="F312" s="2"/>
      <c r="G312" s="3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10"/>
      <c r="C313" s="28"/>
      <c r="D313" s="2"/>
      <c r="E313" s="37"/>
      <c r="F313" s="2"/>
      <c r="G313" s="3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10"/>
      <c r="C314" s="28"/>
      <c r="D314" s="2"/>
      <c r="E314" s="37"/>
      <c r="F314" s="2"/>
      <c r="G314" s="3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10"/>
      <c r="C315" s="28"/>
      <c r="D315" s="2"/>
      <c r="E315" s="37"/>
      <c r="F315" s="2"/>
      <c r="G315" s="3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10"/>
      <c r="C316" s="28"/>
      <c r="D316" s="2"/>
      <c r="E316" s="37"/>
      <c r="F316" s="2"/>
      <c r="G316" s="3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10"/>
      <c r="C317" s="28"/>
      <c r="D317" s="2"/>
      <c r="E317" s="37"/>
      <c r="F317" s="2"/>
      <c r="G317" s="3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10"/>
      <c r="C318" s="28"/>
      <c r="D318" s="2"/>
      <c r="E318" s="37"/>
      <c r="F318" s="2"/>
      <c r="G318" s="3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10"/>
      <c r="C319" s="28"/>
      <c r="D319" s="2"/>
      <c r="E319" s="37"/>
      <c r="F319" s="2"/>
      <c r="G319" s="3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10"/>
      <c r="C320" s="28"/>
      <c r="D320" s="2"/>
      <c r="E320" s="37"/>
      <c r="F320" s="2"/>
      <c r="G320" s="3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10"/>
      <c r="C321" s="28"/>
      <c r="D321" s="2"/>
      <c r="E321" s="37"/>
      <c r="F321" s="2"/>
      <c r="G321" s="3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10"/>
      <c r="C322" s="28"/>
      <c r="D322" s="2"/>
      <c r="E322" s="37"/>
      <c r="F322" s="2"/>
      <c r="G322" s="3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10"/>
      <c r="C323" s="28"/>
      <c r="D323" s="2"/>
      <c r="E323" s="37"/>
      <c r="F323" s="2"/>
      <c r="G323" s="3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10"/>
      <c r="C324" s="28"/>
      <c r="D324" s="2"/>
      <c r="E324" s="37"/>
      <c r="F324" s="2"/>
      <c r="G324" s="3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10"/>
      <c r="C325" s="28"/>
      <c r="D325" s="2"/>
      <c r="E325" s="37"/>
      <c r="F325" s="2"/>
      <c r="G325" s="3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10"/>
      <c r="C326" s="28"/>
      <c r="D326" s="2"/>
      <c r="E326" s="37"/>
      <c r="F326" s="2"/>
      <c r="G326" s="3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10"/>
      <c r="C327" s="28"/>
      <c r="D327" s="2"/>
      <c r="E327" s="37"/>
      <c r="F327" s="2"/>
      <c r="G327" s="3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10"/>
      <c r="C328" s="28"/>
      <c r="D328" s="2"/>
      <c r="E328" s="37"/>
      <c r="F328" s="2"/>
      <c r="G328" s="3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10"/>
      <c r="C329" s="28"/>
      <c r="D329" s="2"/>
      <c r="E329" s="37"/>
      <c r="F329" s="2"/>
      <c r="G329" s="3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10"/>
      <c r="C330" s="28"/>
      <c r="D330" s="2"/>
      <c r="E330" s="37"/>
      <c r="F330" s="2"/>
      <c r="G330" s="3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10"/>
      <c r="C331" s="28"/>
      <c r="D331" s="2"/>
      <c r="E331" s="37"/>
      <c r="F331" s="2"/>
      <c r="G331" s="3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10"/>
      <c r="C332" s="28"/>
      <c r="D332" s="2"/>
      <c r="E332" s="37"/>
      <c r="F332" s="2"/>
      <c r="G332" s="3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10"/>
      <c r="C333" s="28"/>
      <c r="D333" s="2"/>
      <c r="E333" s="37"/>
      <c r="F333" s="2"/>
      <c r="G333" s="3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10"/>
      <c r="C334" s="28"/>
      <c r="D334" s="2"/>
      <c r="E334" s="37"/>
      <c r="F334" s="2"/>
      <c r="G334" s="3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10"/>
      <c r="C335" s="28"/>
      <c r="D335" s="2"/>
      <c r="E335" s="37"/>
      <c r="F335" s="2"/>
      <c r="G335" s="3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10"/>
      <c r="C336" s="28"/>
      <c r="D336" s="2"/>
      <c r="E336" s="37"/>
      <c r="F336" s="2"/>
      <c r="G336" s="3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10"/>
      <c r="C337" s="28"/>
      <c r="D337" s="2"/>
      <c r="E337" s="37"/>
      <c r="F337" s="2"/>
      <c r="G337" s="3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10"/>
      <c r="C338" s="28"/>
      <c r="D338" s="2"/>
      <c r="E338" s="37"/>
      <c r="F338" s="2"/>
      <c r="G338" s="3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10"/>
      <c r="C339" s="28"/>
      <c r="D339" s="2"/>
      <c r="E339" s="37"/>
      <c r="F339" s="2"/>
      <c r="G339" s="3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10"/>
      <c r="C340" s="28"/>
      <c r="D340" s="2"/>
      <c r="E340" s="37"/>
      <c r="F340" s="2"/>
      <c r="G340" s="3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10"/>
      <c r="C341" s="28"/>
      <c r="D341" s="2"/>
      <c r="E341" s="37"/>
      <c r="F341" s="2"/>
      <c r="G341" s="3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10"/>
      <c r="C342" s="28"/>
      <c r="D342" s="2"/>
      <c r="E342" s="37"/>
      <c r="F342" s="2"/>
      <c r="G342" s="3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10"/>
      <c r="C343" s="28"/>
      <c r="D343" s="2"/>
      <c r="E343" s="37"/>
      <c r="F343" s="2"/>
      <c r="G343" s="3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10"/>
      <c r="C344" s="28"/>
      <c r="D344" s="2"/>
      <c r="E344" s="37"/>
      <c r="F344" s="2"/>
      <c r="G344" s="3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10"/>
      <c r="C345" s="28"/>
      <c r="D345" s="2"/>
      <c r="E345" s="37"/>
      <c r="F345" s="2"/>
      <c r="G345" s="3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10"/>
      <c r="C346" s="28"/>
      <c r="D346" s="2"/>
      <c r="E346" s="37"/>
      <c r="F346" s="2"/>
      <c r="G346" s="3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10"/>
      <c r="C347" s="28"/>
      <c r="D347" s="2"/>
      <c r="E347" s="37"/>
      <c r="F347" s="2"/>
      <c r="G347" s="3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10"/>
      <c r="C348" s="28"/>
      <c r="D348" s="2"/>
      <c r="E348" s="37"/>
      <c r="F348" s="2"/>
      <c r="G348" s="3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10"/>
      <c r="C349" s="28"/>
      <c r="D349" s="2"/>
      <c r="E349" s="37"/>
      <c r="F349" s="2"/>
      <c r="G349" s="3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10"/>
      <c r="C350" s="28"/>
      <c r="D350" s="2"/>
      <c r="E350" s="37"/>
      <c r="F350" s="2"/>
      <c r="G350" s="3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10"/>
      <c r="C351" s="28"/>
      <c r="D351" s="2"/>
      <c r="E351" s="37"/>
      <c r="F351" s="2"/>
      <c r="G351" s="3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10"/>
      <c r="C352" s="28"/>
      <c r="D352" s="2"/>
      <c r="E352" s="37"/>
      <c r="F352" s="2"/>
      <c r="G352" s="3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10"/>
      <c r="C353" s="28"/>
      <c r="D353" s="2"/>
      <c r="E353" s="37"/>
      <c r="F353" s="2"/>
      <c r="G353" s="3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10"/>
      <c r="C354" s="28"/>
      <c r="D354" s="2"/>
      <c r="E354" s="37"/>
      <c r="F354" s="2"/>
      <c r="G354" s="3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10"/>
      <c r="C355" s="28"/>
      <c r="D355" s="2"/>
      <c r="E355" s="37"/>
      <c r="F355" s="2"/>
      <c r="G355" s="3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10"/>
      <c r="C356" s="28"/>
      <c r="D356" s="2"/>
      <c r="E356" s="37"/>
      <c r="F356" s="2"/>
      <c r="G356" s="3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10"/>
      <c r="C357" s="28"/>
      <c r="D357" s="2"/>
      <c r="E357" s="37"/>
      <c r="F357" s="2"/>
      <c r="G357" s="3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10"/>
      <c r="C358" s="28"/>
      <c r="D358" s="2"/>
      <c r="E358" s="37"/>
      <c r="F358" s="2"/>
      <c r="G358" s="3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10"/>
      <c r="C359" s="28"/>
      <c r="D359" s="2"/>
      <c r="E359" s="37"/>
      <c r="F359" s="2"/>
      <c r="G359" s="3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10"/>
      <c r="C360" s="28"/>
      <c r="D360" s="2"/>
      <c r="E360" s="37"/>
      <c r="F360" s="2"/>
      <c r="G360" s="3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10"/>
      <c r="C361" s="28"/>
      <c r="D361" s="2"/>
      <c r="E361" s="37"/>
      <c r="F361" s="2"/>
      <c r="G361" s="3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10"/>
      <c r="C362" s="28"/>
      <c r="D362" s="2"/>
      <c r="E362" s="37"/>
      <c r="F362" s="2"/>
      <c r="G362" s="3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10"/>
      <c r="C363" s="28"/>
      <c r="D363" s="2"/>
      <c r="E363" s="37"/>
      <c r="F363" s="2"/>
      <c r="G363" s="3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10"/>
      <c r="C364" s="28"/>
      <c r="D364" s="2"/>
      <c r="E364" s="37"/>
      <c r="F364" s="2"/>
      <c r="G364" s="3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10"/>
      <c r="C365" s="28"/>
      <c r="D365" s="2"/>
      <c r="E365" s="37"/>
      <c r="F365" s="2"/>
      <c r="G365" s="3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10"/>
      <c r="C366" s="28"/>
      <c r="D366" s="2"/>
      <c r="E366" s="37"/>
      <c r="F366" s="2"/>
      <c r="G366" s="3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10"/>
      <c r="C367" s="28"/>
      <c r="D367" s="2"/>
      <c r="E367" s="37"/>
      <c r="F367" s="2"/>
      <c r="G367" s="3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10"/>
      <c r="C368" s="28"/>
      <c r="D368" s="2"/>
      <c r="E368" s="37"/>
      <c r="F368" s="2"/>
      <c r="G368" s="3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10"/>
      <c r="C369" s="28"/>
      <c r="D369" s="2"/>
      <c r="E369" s="37"/>
      <c r="F369" s="2"/>
      <c r="G369" s="3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10"/>
      <c r="C370" s="28"/>
      <c r="D370" s="2"/>
      <c r="E370" s="37"/>
      <c r="F370" s="2"/>
      <c r="G370" s="3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10"/>
      <c r="C371" s="28"/>
      <c r="D371" s="2"/>
      <c r="E371" s="37"/>
      <c r="F371" s="2"/>
      <c r="G371" s="3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10"/>
      <c r="C372" s="28"/>
      <c r="D372" s="2"/>
      <c r="E372" s="37"/>
      <c r="F372" s="2"/>
      <c r="G372" s="3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10"/>
      <c r="C373" s="28"/>
      <c r="D373" s="2"/>
      <c r="E373" s="37"/>
      <c r="F373" s="2"/>
      <c r="G373" s="3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10"/>
      <c r="C374" s="28"/>
      <c r="D374" s="2"/>
      <c r="E374" s="37"/>
      <c r="F374" s="2"/>
      <c r="G374" s="3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10"/>
      <c r="C375" s="28"/>
      <c r="D375" s="2"/>
      <c r="E375" s="37"/>
      <c r="F375" s="2"/>
      <c r="G375" s="3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10"/>
      <c r="C376" s="28"/>
      <c r="D376" s="2"/>
      <c r="E376" s="37"/>
      <c r="F376" s="2"/>
      <c r="G376" s="3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10"/>
      <c r="C377" s="28"/>
      <c r="D377" s="2"/>
      <c r="E377" s="37"/>
      <c r="F377" s="2"/>
      <c r="G377" s="3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10"/>
      <c r="C378" s="28"/>
      <c r="D378" s="2"/>
      <c r="E378" s="37"/>
      <c r="F378" s="2"/>
      <c r="G378" s="3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10"/>
      <c r="C379" s="28"/>
      <c r="D379" s="2"/>
      <c r="E379" s="37"/>
      <c r="F379" s="2"/>
      <c r="G379" s="3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10"/>
      <c r="C380" s="28"/>
      <c r="D380" s="2"/>
      <c r="E380" s="37"/>
      <c r="F380" s="2"/>
      <c r="G380" s="3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10"/>
      <c r="C381" s="28"/>
      <c r="D381" s="2"/>
      <c r="E381" s="37"/>
      <c r="F381" s="2"/>
      <c r="G381" s="3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10"/>
      <c r="C382" s="28"/>
      <c r="D382" s="2"/>
      <c r="E382" s="37"/>
      <c r="F382" s="2"/>
      <c r="G382" s="3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10"/>
      <c r="C383" s="28"/>
      <c r="D383" s="2"/>
      <c r="E383" s="37"/>
      <c r="F383" s="2"/>
      <c r="G383" s="3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10"/>
      <c r="C384" s="28"/>
      <c r="D384" s="2"/>
      <c r="E384" s="37"/>
      <c r="F384" s="2"/>
      <c r="G384" s="3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10"/>
      <c r="C385" s="28"/>
      <c r="D385" s="2"/>
      <c r="E385" s="37"/>
      <c r="F385" s="2"/>
      <c r="G385" s="3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10"/>
      <c r="C386" s="28"/>
      <c r="D386" s="2"/>
      <c r="E386" s="37"/>
      <c r="F386" s="2"/>
      <c r="G386" s="3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10"/>
      <c r="C387" s="28"/>
      <c r="D387" s="2"/>
      <c r="E387" s="37"/>
      <c r="F387" s="2"/>
      <c r="G387" s="3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10"/>
      <c r="C388" s="28"/>
      <c r="D388" s="2"/>
      <c r="E388" s="37"/>
      <c r="F388" s="2"/>
      <c r="G388" s="3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10"/>
      <c r="C389" s="28"/>
      <c r="D389" s="2"/>
      <c r="E389" s="37"/>
      <c r="F389" s="2"/>
      <c r="G389" s="3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10"/>
      <c r="C390" s="28"/>
      <c r="D390" s="2"/>
      <c r="E390" s="37"/>
      <c r="F390" s="2"/>
      <c r="G390" s="3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10"/>
      <c r="C391" s="28"/>
      <c r="D391" s="2"/>
      <c r="E391" s="37"/>
      <c r="F391" s="2"/>
      <c r="G391" s="3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10"/>
      <c r="C392" s="28"/>
      <c r="D392" s="2"/>
      <c r="E392" s="37"/>
      <c r="F392" s="2"/>
      <c r="G392" s="3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10"/>
      <c r="C393" s="28"/>
      <c r="D393" s="2"/>
      <c r="E393" s="37"/>
      <c r="F393" s="2"/>
      <c r="G393" s="3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10"/>
      <c r="C394" s="28"/>
      <c r="D394" s="2"/>
      <c r="E394" s="37"/>
      <c r="F394" s="2"/>
      <c r="G394" s="3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10"/>
      <c r="C395" s="28"/>
      <c r="D395" s="2"/>
      <c r="E395" s="37"/>
      <c r="F395" s="2"/>
      <c r="G395" s="3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10"/>
      <c r="C396" s="28"/>
      <c r="D396" s="2"/>
      <c r="E396" s="37"/>
      <c r="F396" s="2"/>
      <c r="G396" s="3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10"/>
      <c r="C397" s="28"/>
      <c r="D397" s="2"/>
      <c r="E397" s="37"/>
      <c r="F397" s="2"/>
      <c r="G397" s="3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10"/>
      <c r="C398" s="28"/>
      <c r="D398" s="2"/>
      <c r="E398" s="37"/>
      <c r="F398" s="2"/>
      <c r="G398" s="3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10"/>
      <c r="C399" s="28"/>
      <c r="D399" s="2"/>
      <c r="E399" s="37"/>
      <c r="F399" s="2"/>
      <c r="G399" s="3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10"/>
      <c r="C400" s="28"/>
      <c r="D400" s="2"/>
      <c r="E400" s="37"/>
      <c r="F400" s="2"/>
      <c r="G400" s="3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10"/>
      <c r="C401" s="28"/>
      <c r="D401" s="2"/>
      <c r="E401" s="37"/>
      <c r="F401" s="2"/>
      <c r="G401" s="3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10"/>
      <c r="C402" s="28"/>
      <c r="D402" s="2"/>
      <c r="E402" s="37"/>
      <c r="F402" s="2"/>
      <c r="G402" s="3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10"/>
      <c r="C403" s="28"/>
      <c r="D403" s="2"/>
      <c r="E403" s="37"/>
      <c r="F403" s="2"/>
      <c r="G403" s="3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10"/>
      <c r="C404" s="28"/>
      <c r="D404" s="2"/>
      <c r="E404" s="37"/>
      <c r="F404" s="2"/>
      <c r="G404" s="3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10"/>
      <c r="C405" s="28"/>
      <c r="D405" s="2"/>
      <c r="E405" s="37"/>
      <c r="F405" s="2"/>
      <c r="G405" s="3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10"/>
      <c r="C406" s="28"/>
      <c r="D406" s="2"/>
      <c r="E406" s="37"/>
      <c r="F406" s="2"/>
      <c r="G406" s="3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10"/>
      <c r="C407" s="28"/>
      <c r="D407" s="2"/>
      <c r="E407" s="37"/>
      <c r="F407" s="2"/>
      <c r="G407" s="3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10"/>
      <c r="C408" s="28"/>
      <c r="D408" s="2"/>
      <c r="E408" s="37"/>
      <c r="F408" s="2"/>
      <c r="G408" s="3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10"/>
      <c r="C409" s="28"/>
      <c r="D409" s="2"/>
      <c r="E409" s="37"/>
      <c r="F409" s="2"/>
      <c r="G409" s="3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10"/>
      <c r="C410" s="28"/>
      <c r="D410" s="2"/>
      <c r="E410" s="37"/>
      <c r="F410" s="2"/>
      <c r="G410" s="3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10"/>
      <c r="C411" s="28"/>
      <c r="D411" s="2"/>
      <c r="E411" s="37"/>
      <c r="F411" s="2"/>
      <c r="G411" s="3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10"/>
      <c r="C412" s="28"/>
      <c r="D412" s="2"/>
      <c r="E412" s="37"/>
      <c r="F412" s="2"/>
      <c r="G412" s="3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10"/>
      <c r="C413" s="28"/>
      <c r="D413" s="2"/>
      <c r="E413" s="37"/>
      <c r="F413" s="2"/>
      <c r="G413" s="3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10"/>
      <c r="C414" s="28"/>
      <c r="D414" s="2"/>
      <c r="E414" s="37"/>
      <c r="F414" s="2"/>
      <c r="G414" s="3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10"/>
      <c r="C415" s="28"/>
      <c r="D415" s="2"/>
      <c r="E415" s="37"/>
      <c r="F415" s="2"/>
      <c r="G415" s="3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10"/>
      <c r="C416" s="28"/>
      <c r="D416" s="2"/>
      <c r="E416" s="37"/>
      <c r="F416" s="2"/>
      <c r="G416" s="3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10"/>
      <c r="C417" s="28"/>
      <c r="D417" s="2"/>
      <c r="E417" s="37"/>
      <c r="F417" s="2"/>
      <c r="G417" s="3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10"/>
      <c r="C418" s="28"/>
      <c r="D418" s="2"/>
      <c r="E418" s="37"/>
      <c r="F418" s="2"/>
      <c r="G418" s="3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10"/>
      <c r="C419" s="28"/>
      <c r="D419" s="2"/>
      <c r="E419" s="37"/>
      <c r="F419" s="2"/>
      <c r="G419" s="3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10"/>
      <c r="C420" s="28"/>
      <c r="D420" s="2"/>
      <c r="E420" s="37"/>
      <c r="F420" s="2"/>
      <c r="G420" s="3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10"/>
      <c r="C421" s="28"/>
      <c r="D421" s="2"/>
      <c r="E421" s="37"/>
      <c r="F421" s="2"/>
      <c r="G421" s="3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10"/>
      <c r="C422" s="28"/>
      <c r="D422" s="2"/>
      <c r="E422" s="37"/>
      <c r="F422" s="2"/>
      <c r="G422" s="3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10"/>
      <c r="C423" s="28"/>
      <c r="D423" s="2"/>
      <c r="E423" s="37"/>
      <c r="F423" s="2"/>
      <c r="G423" s="3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10"/>
      <c r="C424" s="28"/>
      <c r="D424" s="2"/>
      <c r="E424" s="37"/>
      <c r="F424" s="2"/>
      <c r="G424" s="3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10"/>
      <c r="C425" s="28"/>
      <c r="D425" s="2"/>
      <c r="E425" s="37"/>
      <c r="F425" s="2"/>
      <c r="G425" s="3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10"/>
      <c r="C426" s="28"/>
      <c r="D426" s="2"/>
      <c r="E426" s="37"/>
      <c r="F426" s="2"/>
      <c r="G426" s="3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10"/>
      <c r="C427" s="28"/>
      <c r="D427" s="2"/>
      <c r="E427" s="37"/>
      <c r="F427" s="2"/>
      <c r="G427" s="3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10"/>
      <c r="C428" s="28"/>
      <c r="D428" s="2"/>
      <c r="E428" s="37"/>
      <c r="F428" s="2"/>
      <c r="G428" s="3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10"/>
      <c r="C429" s="28"/>
      <c r="D429" s="2"/>
      <c r="E429" s="37"/>
      <c r="F429" s="2"/>
      <c r="G429" s="3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10"/>
      <c r="C430" s="28"/>
      <c r="D430" s="2"/>
      <c r="E430" s="37"/>
      <c r="F430" s="2"/>
      <c r="G430" s="3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10"/>
      <c r="C431" s="28"/>
      <c r="D431" s="2"/>
      <c r="E431" s="37"/>
      <c r="F431" s="2"/>
      <c r="G431" s="3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10"/>
      <c r="C432" s="28"/>
      <c r="D432" s="2"/>
      <c r="E432" s="37"/>
      <c r="F432" s="2"/>
      <c r="G432" s="3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10"/>
      <c r="C433" s="28"/>
      <c r="D433" s="2"/>
      <c r="E433" s="37"/>
      <c r="F433" s="2"/>
      <c r="G433" s="3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10"/>
      <c r="C434" s="28"/>
      <c r="D434" s="2"/>
      <c r="E434" s="37"/>
      <c r="F434" s="2"/>
      <c r="G434" s="3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10"/>
      <c r="C435" s="28"/>
      <c r="D435" s="2"/>
      <c r="E435" s="37"/>
      <c r="F435" s="2"/>
      <c r="G435" s="3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10"/>
      <c r="C436" s="28"/>
      <c r="D436" s="2"/>
      <c r="E436" s="37"/>
      <c r="F436" s="2"/>
      <c r="G436" s="3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10"/>
      <c r="C437" s="28"/>
      <c r="D437" s="2"/>
      <c r="E437" s="37"/>
      <c r="F437" s="2"/>
      <c r="G437" s="3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10"/>
      <c r="C438" s="28"/>
      <c r="D438" s="2"/>
      <c r="E438" s="37"/>
      <c r="F438" s="2"/>
      <c r="G438" s="3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10"/>
      <c r="C439" s="28"/>
      <c r="D439" s="2"/>
      <c r="E439" s="37"/>
      <c r="F439" s="2"/>
      <c r="G439" s="3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10"/>
      <c r="C440" s="28"/>
      <c r="D440" s="2"/>
      <c r="E440" s="37"/>
      <c r="F440" s="2"/>
      <c r="G440" s="3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10"/>
      <c r="C441" s="28"/>
      <c r="D441" s="2"/>
      <c r="E441" s="37"/>
      <c r="F441" s="2"/>
      <c r="G441" s="3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10"/>
      <c r="C442" s="28"/>
      <c r="D442" s="2"/>
      <c r="E442" s="37"/>
      <c r="F442" s="2"/>
      <c r="G442" s="3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10"/>
      <c r="C443" s="28"/>
      <c r="D443" s="2"/>
      <c r="E443" s="37"/>
      <c r="F443" s="2"/>
      <c r="G443" s="3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10"/>
      <c r="C444" s="28"/>
      <c r="D444" s="2"/>
      <c r="E444" s="37"/>
      <c r="F444" s="2"/>
      <c r="G444" s="3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10"/>
      <c r="C445" s="28"/>
      <c r="D445" s="2"/>
      <c r="E445" s="37"/>
      <c r="F445" s="2"/>
      <c r="G445" s="3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10"/>
      <c r="C446" s="28"/>
      <c r="D446" s="2"/>
      <c r="E446" s="37"/>
      <c r="F446" s="2"/>
      <c r="G446" s="3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10"/>
      <c r="C447" s="28"/>
      <c r="D447" s="2"/>
      <c r="E447" s="37"/>
      <c r="F447" s="2"/>
      <c r="G447" s="3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10"/>
      <c r="C448" s="28"/>
      <c r="D448" s="2"/>
      <c r="E448" s="37"/>
      <c r="F448" s="2"/>
      <c r="G448" s="3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10"/>
      <c r="C449" s="28"/>
      <c r="D449" s="2"/>
      <c r="E449" s="37"/>
      <c r="F449" s="2"/>
      <c r="G449" s="3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10"/>
      <c r="C450" s="28"/>
      <c r="D450" s="2"/>
      <c r="E450" s="37"/>
      <c r="F450" s="2"/>
      <c r="G450" s="3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10"/>
      <c r="C451" s="28"/>
      <c r="D451" s="2"/>
      <c r="E451" s="37"/>
      <c r="F451" s="2"/>
      <c r="G451" s="3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10"/>
      <c r="C452" s="28"/>
      <c r="D452" s="2"/>
      <c r="E452" s="37"/>
      <c r="F452" s="2"/>
      <c r="G452" s="3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10"/>
      <c r="C453" s="28"/>
      <c r="D453" s="2"/>
      <c r="E453" s="37"/>
      <c r="F453" s="2"/>
      <c r="G453" s="3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10"/>
      <c r="C454" s="28"/>
      <c r="D454" s="2"/>
      <c r="E454" s="37"/>
      <c r="F454" s="2"/>
      <c r="G454" s="3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10"/>
      <c r="C455" s="28"/>
      <c r="D455" s="2"/>
      <c r="E455" s="37"/>
      <c r="F455" s="2"/>
      <c r="G455" s="3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10"/>
      <c r="C456" s="28"/>
      <c r="D456" s="2"/>
      <c r="E456" s="37"/>
      <c r="F456" s="2"/>
      <c r="G456" s="3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10"/>
      <c r="C457" s="28"/>
      <c r="D457" s="2"/>
      <c r="E457" s="37"/>
      <c r="F457" s="2"/>
      <c r="G457" s="3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10"/>
      <c r="C458" s="28"/>
      <c r="D458" s="2"/>
      <c r="E458" s="37"/>
      <c r="F458" s="2"/>
      <c r="G458" s="3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10"/>
      <c r="C459" s="28"/>
      <c r="D459" s="2"/>
      <c r="E459" s="37"/>
      <c r="F459" s="2"/>
      <c r="G459" s="3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10"/>
      <c r="C460" s="28"/>
      <c r="D460" s="2"/>
      <c r="E460" s="37"/>
      <c r="F460" s="2"/>
      <c r="G460" s="3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10"/>
      <c r="C461" s="28"/>
      <c r="D461" s="2"/>
      <c r="E461" s="37"/>
      <c r="F461" s="2"/>
      <c r="G461" s="3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10"/>
      <c r="C462" s="28"/>
      <c r="D462" s="2"/>
      <c r="E462" s="37"/>
      <c r="F462" s="2"/>
      <c r="G462" s="3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10"/>
      <c r="C463" s="28"/>
      <c r="D463" s="2"/>
      <c r="E463" s="37"/>
      <c r="F463" s="2"/>
      <c r="G463" s="3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10"/>
      <c r="C464" s="28"/>
      <c r="D464" s="2"/>
      <c r="E464" s="37"/>
      <c r="F464" s="2"/>
      <c r="G464" s="3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10"/>
      <c r="C465" s="28"/>
      <c r="D465" s="2"/>
      <c r="E465" s="37"/>
      <c r="F465" s="2"/>
      <c r="G465" s="3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10"/>
      <c r="C466" s="28"/>
      <c r="D466" s="2"/>
      <c r="E466" s="37"/>
      <c r="F466" s="2"/>
      <c r="G466" s="3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10"/>
      <c r="C467" s="28"/>
      <c r="D467" s="2"/>
      <c r="E467" s="37"/>
      <c r="F467" s="2"/>
      <c r="G467" s="3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10"/>
      <c r="C468" s="28"/>
      <c r="D468" s="2"/>
      <c r="E468" s="37"/>
      <c r="F468" s="2"/>
      <c r="G468" s="3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10"/>
      <c r="C469" s="28"/>
      <c r="D469" s="2"/>
      <c r="E469" s="37"/>
      <c r="F469" s="2"/>
      <c r="G469" s="3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10"/>
      <c r="C470" s="28"/>
      <c r="D470" s="2"/>
      <c r="E470" s="37"/>
      <c r="F470" s="2"/>
      <c r="G470" s="3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10"/>
      <c r="C471" s="28"/>
      <c r="D471" s="2"/>
      <c r="E471" s="37"/>
      <c r="F471" s="2"/>
      <c r="G471" s="3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10"/>
      <c r="C472" s="28"/>
      <c r="D472" s="2"/>
      <c r="E472" s="37"/>
      <c r="F472" s="2"/>
      <c r="G472" s="3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10"/>
      <c r="C473" s="28"/>
      <c r="D473" s="2"/>
      <c r="E473" s="37"/>
      <c r="F473" s="2"/>
      <c r="G473" s="3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10"/>
      <c r="C474" s="28"/>
      <c r="D474" s="2"/>
      <c r="E474" s="37"/>
      <c r="F474" s="2"/>
      <c r="G474" s="3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10"/>
      <c r="C475" s="28"/>
      <c r="D475" s="2"/>
      <c r="E475" s="37"/>
      <c r="F475" s="2"/>
      <c r="G475" s="3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10"/>
      <c r="C476" s="28"/>
      <c r="D476" s="2"/>
      <c r="E476" s="37"/>
      <c r="F476" s="2"/>
      <c r="G476" s="3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10"/>
      <c r="C477" s="28"/>
      <c r="D477" s="2"/>
      <c r="E477" s="37"/>
      <c r="F477" s="2"/>
      <c r="G477" s="3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10"/>
      <c r="C478" s="28"/>
      <c r="D478" s="2"/>
      <c r="E478" s="37"/>
      <c r="F478" s="2"/>
      <c r="G478" s="3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10"/>
      <c r="C479" s="28"/>
      <c r="D479" s="2"/>
      <c r="E479" s="37"/>
      <c r="F479" s="2"/>
      <c r="G479" s="3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10"/>
      <c r="C480" s="28"/>
      <c r="D480" s="2"/>
      <c r="E480" s="37"/>
      <c r="F480" s="2"/>
      <c r="G480" s="3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10"/>
      <c r="C481" s="28"/>
      <c r="D481" s="2"/>
      <c r="E481" s="37"/>
      <c r="F481" s="2"/>
      <c r="G481" s="3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10"/>
      <c r="C482" s="28"/>
      <c r="D482" s="2"/>
      <c r="E482" s="37"/>
      <c r="F482" s="2"/>
      <c r="G482" s="3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10"/>
      <c r="C483" s="28"/>
      <c r="D483" s="2"/>
      <c r="E483" s="37"/>
      <c r="F483" s="2"/>
      <c r="G483" s="3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10"/>
      <c r="C484" s="28"/>
      <c r="D484" s="2"/>
      <c r="E484" s="37"/>
      <c r="F484" s="2"/>
      <c r="G484" s="3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10"/>
      <c r="C485" s="28"/>
      <c r="D485" s="2"/>
      <c r="E485" s="37"/>
      <c r="F485" s="2"/>
      <c r="G485" s="3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10"/>
      <c r="C486" s="28"/>
      <c r="D486" s="2"/>
      <c r="E486" s="37"/>
      <c r="F486" s="2"/>
      <c r="G486" s="3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10"/>
      <c r="C487" s="28"/>
      <c r="D487" s="2"/>
      <c r="E487" s="37"/>
      <c r="F487" s="2"/>
      <c r="G487" s="3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10"/>
      <c r="C488" s="28"/>
      <c r="D488" s="2"/>
      <c r="E488" s="37"/>
      <c r="F488" s="2"/>
      <c r="G488" s="3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10"/>
      <c r="C489" s="28"/>
      <c r="D489" s="2"/>
      <c r="E489" s="37"/>
      <c r="F489" s="2"/>
      <c r="G489" s="3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10"/>
      <c r="C490" s="28"/>
      <c r="D490" s="2"/>
      <c r="E490" s="37"/>
      <c r="F490" s="2"/>
      <c r="G490" s="3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10"/>
      <c r="C491" s="28"/>
      <c r="D491" s="2"/>
      <c r="E491" s="37"/>
      <c r="F491" s="2"/>
      <c r="G491" s="3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10"/>
      <c r="C492" s="28"/>
      <c r="D492" s="2"/>
      <c r="E492" s="37"/>
      <c r="F492" s="2"/>
      <c r="G492" s="3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10"/>
      <c r="C493" s="28"/>
      <c r="D493" s="2"/>
      <c r="E493" s="37"/>
      <c r="F493" s="2"/>
      <c r="G493" s="3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10"/>
      <c r="C494" s="28"/>
      <c r="D494" s="2"/>
      <c r="E494" s="37"/>
      <c r="F494" s="2"/>
      <c r="G494" s="3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10"/>
      <c r="C495" s="28"/>
      <c r="D495" s="2"/>
      <c r="E495" s="37"/>
      <c r="F495" s="2"/>
      <c r="G495" s="3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10"/>
      <c r="C496" s="28"/>
      <c r="D496" s="2"/>
      <c r="E496" s="37"/>
      <c r="F496" s="2"/>
      <c r="G496" s="3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10"/>
      <c r="C497" s="28"/>
      <c r="D497" s="2"/>
      <c r="E497" s="37"/>
      <c r="F497" s="2"/>
      <c r="G497" s="3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10"/>
      <c r="C498" s="28"/>
      <c r="D498" s="2"/>
      <c r="E498" s="37"/>
      <c r="F498" s="2"/>
      <c r="G498" s="3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10"/>
      <c r="C499" s="28"/>
      <c r="D499" s="2"/>
      <c r="E499" s="37"/>
      <c r="F499" s="2"/>
      <c r="G499" s="3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10"/>
      <c r="C500" s="28"/>
      <c r="D500" s="2"/>
      <c r="E500" s="37"/>
      <c r="F500" s="2"/>
      <c r="G500" s="3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10"/>
      <c r="C501" s="28"/>
      <c r="D501" s="2"/>
      <c r="E501" s="37"/>
      <c r="F501" s="2"/>
      <c r="G501" s="3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10"/>
      <c r="C502" s="28"/>
      <c r="D502" s="2"/>
      <c r="E502" s="37"/>
      <c r="F502" s="2"/>
      <c r="G502" s="3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10"/>
      <c r="C503" s="28"/>
      <c r="D503" s="2"/>
      <c r="E503" s="37"/>
      <c r="F503" s="2"/>
      <c r="G503" s="3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10"/>
      <c r="C504" s="28"/>
      <c r="D504" s="2"/>
      <c r="E504" s="37"/>
      <c r="F504" s="2"/>
      <c r="G504" s="3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10"/>
      <c r="C505" s="28"/>
      <c r="D505" s="2"/>
      <c r="E505" s="37"/>
      <c r="F505" s="2"/>
      <c r="G505" s="3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10"/>
      <c r="C506" s="28"/>
      <c r="D506" s="2"/>
      <c r="E506" s="37"/>
      <c r="F506" s="2"/>
      <c r="G506" s="3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10"/>
      <c r="C507" s="28"/>
      <c r="D507" s="2"/>
      <c r="E507" s="37"/>
      <c r="F507" s="2"/>
      <c r="G507" s="3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10"/>
      <c r="C508" s="28"/>
      <c r="D508" s="2"/>
      <c r="E508" s="37"/>
      <c r="F508" s="2"/>
      <c r="G508" s="3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10"/>
      <c r="C509" s="28"/>
      <c r="D509" s="2"/>
      <c r="E509" s="37"/>
      <c r="F509" s="2"/>
      <c r="G509" s="3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10"/>
      <c r="C510" s="28"/>
      <c r="D510" s="2"/>
      <c r="E510" s="37"/>
      <c r="F510" s="2"/>
      <c r="G510" s="3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10"/>
      <c r="C511" s="28"/>
      <c r="D511" s="2"/>
      <c r="E511" s="37"/>
      <c r="F511" s="2"/>
      <c r="G511" s="3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10"/>
      <c r="C512" s="28"/>
      <c r="D512" s="2"/>
      <c r="E512" s="37"/>
      <c r="F512" s="2"/>
      <c r="G512" s="3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10"/>
      <c r="C513" s="28"/>
      <c r="D513" s="2"/>
      <c r="E513" s="37"/>
      <c r="F513" s="2"/>
      <c r="G513" s="3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10"/>
      <c r="C514" s="28"/>
      <c r="D514" s="2"/>
      <c r="E514" s="37"/>
      <c r="F514" s="2"/>
      <c r="G514" s="3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10"/>
      <c r="C515" s="28"/>
      <c r="D515" s="2"/>
      <c r="E515" s="37"/>
      <c r="F515" s="2"/>
      <c r="G515" s="3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10"/>
      <c r="C516" s="28"/>
      <c r="D516" s="2"/>
      <c r="E516" s="37"/>
      <c r="F516" s="2"/>
      <c r="G516" s="3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10"/>
      <c r="C517" s="28"/>
      <c r="D517" s="2"/>
      <c r="E517" s="37"/>
      <c r="F517" s="2"/>
      <c r="G517" s="3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10"/>
      <c r="C518" s="28"/>
      <c r="D518" s="2"/>
      <c r="E518" s="37"/>
      <c r="F518" s="2"/>
      <c r="G518" s="3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10"/>
      <c r="C519" s="28"/>
      <c r="D519" s="2"/>
      <c r="E519" s="37"/>
      <c r="F519" s="2"/>
      <c r="G519" s="3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10"/>
      <c r="C520" s="28"/>
      <c r="D520" s="2"/>
      <c r="E520" s="37"/>
      <c r="F520" s="2"/>
      <c r="G520" s="3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10"/>
      <c r="C521" s="28"/>
      <c r="D521" s="2"/>
      <c r="E521" s="37"/>
      <c r="F521" s="2"/>
      <c r="G521" s="3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10"/>
      <c r="C522" s="28"/>
      <c r="D522" s="2"/>
      <c r="E522" s="37"/>
      <c r="F522" s="2"/>
      <c r="G522" s="3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10"/>
      <c r="C523" s="28"/>
      <c r="D523" s="2"/>
      <c r="E523" s="37"/>
      <c r="F523" s="2"/>
      <c r="G523" s="3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10"/>
      <c r="C524" s="28"/>
      <c r="D524" s="2"/>
      <c r="E524" s="37"/>
      <c r="F524" s="2"/>
      <c r="G524" s="3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10"/>
      <c r="C525" s="28"/>
      <c r="D525" s="2"/>
      <c r="E525" s="37"/>
      <c r="F525" s="2"/>
      <c r="G525" s="3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10"/>
      <c r="C526" s="28"/>
      <c r="D526" s="2"/>
      <c r="E526" s="37"/>
      <c r="F526" s="2"/>
      <c r="G526" s="3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10"/>
      <c r="C527" s="28"/>
      <c r="D527" s="2"/>
      <c r="E527" s="37"/>
      <c r="F527" s="2"/>
      <c r="G527" s="3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10"/>
      <c r="C528" s="28"/>
      <c r="D528" s="2"/>
      <c r="E528" s="37"/>
      <c r="F528" s="2"/>
      <c r="G528" s="3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10"/>
      <c r="C529" s="28"/>
      <c r="D529" s="2"/>
      <c r="E529" s="37"/>
      <c r="F529" s="2"/>
      <c r="G529" s="3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10"/>
      <c r="C530" s="28"/>
      <c r="D530" s="2"/>
      <c r="E530" s="37"/>
      <c r="F530" s="2"/>
      <c r="G530" s="3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10"/>
      <c r="C531" s="28"/>
      <c r="D531" s="2"/>
      <c r="E531" s="37"/>
      <c r="F531" s="2"/>
      <c r="G531" s="3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10"/>
      <c r="C532" s="28"/>
      <c r="D532" s="2"/>
      <c r="E532" s="37"/>
      <c r="F532" s="2"/>
      <c r="G532" s="3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10"/>
      <c r="C533" s="28"/>
      <c r="D533" s="2"/>
      <c r="E533" s="37"/>
      <c r="F533" s="2"/>
      <c r="G533" s="3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10"/>
      <c r="C534" s="28"/>
      <c r="D534" s="2"/>
      <c r="E534" s="37"/>
      <c r="F534" s="2"/>
      <c r="G534" s="3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10"/>
      <c r="C535" s="28"/>
      <c r="D535" s="2"/>
      <c r="E535" s="37"/>
      <c r="F535" s="2"/>
      <c r="G535" s="3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10"/>
      <c r="C536" s="28"/>
      <c r="D536" s="2"/>
      <c r="E536" s="37"/>
      <c r="F536" s="2"/>
      <c r="G536" s="3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10"/>
      <c r="C537" s="28"/>
      <c r="D537" s="2"/>
      <c r="E537" s="37"/>
      <c r="F537" s="2"/>
      <c r="G537" s="3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10"/>
      <c r="C538" s="28"/>
      <c r="D538" s="2"/>
      <c r="E538" s="37"/>
      <c r="F538" s="2"/>
      <c r="G538" s="3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10"/>
      <c r="C539" s="28"/>
      <c r="D539" s="2"/>
      <c r="E539" s="37"/>
      <c r="F539" s="2"/>
      <c r="G539" s="3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10"/>
      <c r="C540" s="28"/>
      <c r="D540" s="2"/>
      <c r="E540" s="37"/>
      <c r="F540" s="2"/>
      <c r="G540" s="3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10"/>
      <c r="C541" s="28"/>
      <c r="D541" s="2"/>
      <c r="E541" s="37"/>
      <c r="F541" s="2"/>
      <c r="G541" s="3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10"/>
      <c r="C542" s="28"/>
      <c r="D542" s="2"/>
      <c r="E542" s="37"/>
      <c r="F542" s="2"/>
      <c r="G542" s="3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10"/>
      <c r="C543" s="28"/>
      <c r="D543" s="2"/>
      <c r="E543" s="37"/>
      <c r="F543" s="2"/>
      <c r="G543" s="3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10"/>
      <c r="C544" s="28"/>
      <c r="D544" s="2"/>
      <c r="E544" s="37"/>
      <c r="F544" s="2"/>
      <c r="G544" s="3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10"/>
      <c r="C545" s="28"/>
      <c r="D545" s="2"/>
      <c r="E545" s="37"/>
      <c r="F545" s="2"/>
      <c r="G545" s="3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10"/>
      <c r="C546" s="28"/>
      <c r="D546" s="2"/>
      <c r="E546" s="37"/>
      <c r="F546" s="2"/>
      <c r="G546" s="3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10"/>
      <c r="C547" s="28"/>
      <c r="D547" s="2"/>
      <c r="E547" s="37"/>
      <c r="F547" s="2"/>
      <c r="G547" s="3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10"/>
      <c r="C548" s="28"/>
      <c r="D548" s="2"/>
      <c r="E548" s="37"/>
      <c r="F548" s="2"/>
      <c r="G548" s="3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10"/>
      <c r="C549" s="28"/>
      <c r="D549" s="2"/>
      <c r="E549" s="37"/>
      <c r="F549" s="2"/>
      <c r="G549" s="3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10"/>
      <c r="C550" s="28"/>
      <c r="D550" s="2"/>
      <c r="E550" s="37"/>
      <c r="F550" s="2"/>
      <c r="G550" s="3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10"/>
      <c r="C551" s="28"/>
      <c r="D551" s="2"/>
      <c r="E551" s="37"/>
      <c r="F551" s="2"/>
      <c r="G551" s="3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10"/>
      <c r="C552" s="28"/>
      <c r="D552" s="2"/>
      <c r="E552" s="37"/>
      <c r="F552" s="2"/>
      <c r="G552" s="3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10"/>
      <c r="C553" s="28"/>
      <c r="D553" s="2"/>
      <c r="E553" s="37"/>
      <c r="F553" s="2"/>
      <c r="G553" s="3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10"/>
      <c r="C554" s="28"/>
      <c r="D554" s="2"/>
      <c r="E554" s="37"/>
      <c r="F554" s="2"/>
      <c r="G554" s="3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10"/>
      <c r="C555" s="28"/>
      <c r="D555" s="2"/>
      <c r="E555" s="37"/>
      <c r="F555" s="2"/>
      <c r="G555" s="3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10"/>
      <c r="C556" s="28"/>
      <c r="D556" s="2"/>
      <c r="E556" s="37"/>
      <c r="F556" s="2"/>
      <c r="G556" s="3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10"/>
      <c r="C557" s="28"/>
      <c r="D557" s="2"/>
      <c r="E557" s="37"/>
      <c r="F557" s="2"/>
      <c r="G557" s="3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10"/>
      <c r="C558" s="28"/>
      <c r="D558" s="2"/>
      <c r="E558" s="37"/>
      <c r="F558" s="2"/>
      <c r="G558" s="3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10"/>
      <c r="C559" s="28"/>
      <c r="D559" s="2"/>
      <c r="E559" s="37"/>
      <c r="F559" s="2"/>
      <c r="G559" s="3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10"/>
      <c r="C560" s="28"/>
      <c r="D560" s="2"/>
      <c r="E560" s="37"/>
      <c r="F560" s="2"/>
      <c r="G560" s="3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10"/>
      <c r="C561" s="28"/>
      <c r="D561" s="2"/>
      <c r="E561" s="37"/>
      <c r="F561" s="2"/>
      <c r="G561" s="3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10"/>
      <c r="C562" s="28"/>
      <c r="D562" s="2"/>
      <c r="E562" s="37"/>
      <c r="F562" s="2"/>
      <c r="G562" s="3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10"/>
      <c r="C563" s="28"/>
      <c r="D563" s="2"/>
      <c r="E563" s="37"/>
      <c r="F563" s="2"/>
      <c r="G563" s="3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10"/>
      <c r="C564" s="28"/>
      <c r="D564" s="2"/>
      <c r="E564" s="37"/>
      <c r="F564" s="2"/>
      <c r="G564" s="3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10"/>
      <c r="C565" s="28"/>
      <c r="D565" s="2"/>
      <c r="E565" s="37"/>
      <c r="F565" s="2"/>
      <c r="G565" s="3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10"/>
      <c r="C566" s="28"/>
      <c r="D566" s="2"/>
      <c r="E566" s="37"/>
      <c r="F566" s="2"/>
      <c r="G566" s="3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10"/>
      <c r="C567" s="28"/>
      <c r="D567" s="2"/>
      <c r="E567" s="37"/>
      <c r="F567" s="2"/>
      <c r="G567" s="3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10"/>
      <c r="C568" s="28"/>
      <c r="D568" s="2"/>
      <c r="E568" s="37"/>
      <c r="F568" s="2"/>
      <c r="G568" s="3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10"/>
      <c r="C569" s="28"/>
      <c r="D569" s="2"/>
      <c r="E569" s="37"/>
      <c r="F569" s="2"/>
      <c r="G569" s="3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10"/>
      <c r="C570" s="28"/>
      <c r="D570" s="2"/>
      <c r="E570" s="37"/>
      <c r="F570" s="2"/>
      <c r="G570" s="3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10"/>
      <c r="C571" s="28"/>
      <c r="D571" s="2"/>
      <c r="E571" s="37"/>
      <c r="F571" s="2"/>
      <c r="G571" s="3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10"/>
      <c r="C572" s="28"/>
      <c r="D572" s="2"/>
      <c r="E572" s="37"/>
      <c r="F572" s="2"/>
      <c r="G572" s="3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10"/>
      <c r="C573" s="28"/>
      <c r="D573" s="2"/>
      <c r="E573" s="37"/>
      <c r="F573" s="2"/>
      <c r="G573" s="3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10"/>
      <c r="C574" s="28"/>
      <c r="D574" s="2"/>
      <c r="E574" s="37"/>
      <c r="F574" s="2"/>
      <c r="G574" s="3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10"/>
      <c r="C575" s="28"/>
      <c r="D575" s="2"/>
      <c r="E575" s="37"/>
      <c r="F575" s="2"/>
      <c r="G575" s="3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10"/>
      <c r="C576" s="28"/>
      <c r="D576" s="2"/>
      <c r="E576" s="37"/>
      <c r="F576" s="2"/>
      <c r="G576" s="3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10"/>
      <c r="C577" s="28"/>
      <c r="D577" s="2"/>
      <c r="E577" s="37"/>
      <c r="F577" s="2"/>
      <c r="G577" s="3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10"/>
      <c r="C578" s="28"/>
      <c r="D578" s="2"/>
      <c r="E578" s="37"/>
      <c r="F578" s="2"/>
      <c r="G578" s="3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10"/>
      <c r="C579" s="28"/>
      <c r="D579" s="2"/>
      <c r="E579" s="37"/>
      <c r="F579" s="2"/>
      <c r="G579" s="3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10"/>
      <c r="C580" s="28"/>
      <c r="D580" s="2"/>
      <c r="E580" s="37"/>
      <c r="F580" s="2"/>
      <c r="G580" s="3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10"/>
      <c r="C581" s="28"/>
      <c r="D581" s="2"/>
      <c r="E581" s="37"/>
      <c r="F581" s="2"/>
      <c r="G581" s="3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10"/>
      <c r="C582" s="28"/>
      <c r="D582" s="2"/>
      <c r="E582" s="37"/>
      <c r="F582" s="2"/>
      <c r="G582" s="3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10"/>
      <c r="C583" s="28"/>
      <c r="D583" s="2"/>
      <c r="E583" s="37"/>
      <c r="F583" s="2"/>
      <c r="G583" s="3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10"/>
      <c r="C584" s="28"/>
      <c r="D584" s="2"/>
      <c r="E584" s="37"/>
      <c r="F584" s="2"/>
      <c r="G584" s="3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10"/>
      <c r="C585" s="28"/>
      <c r="D585" s="2"/>
      <c r="E585" s="37"/>
      <c r="F585" s="2"/>
      <c r="G585" s="3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10"/>
      <c r="C586" s="28"/>
      <c r="D586" s="2"/>
      <c r="E586" s="37"/>
      <c r="F586" s="2"/>
      <c r="G586" s="3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10"/>
      <c r="C587" s="28"/>
      <c r="D587" s="2"/>
      <c r="E587" s="37"/>
      <c r="F587" s="2"/>
      <c r="G587" s="3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10"/>
      <c r="C588" s="28"/>
      <c r="D588" s="2"/>
      <c r="E588" s="37"/>
      <c r="F588" s="2"/>
      <c r="G588" s="3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10"/>
      <c r="C589" s="28"/>
      <c r="D589" s="2"/>
      <c r="E589" s="37"/>
      <c r="F589" s="2"/>
      <c r="G589" s="3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10"/>
      <c r="C590" s="28"/>
      <c r="D590" s="2"/>
      <c r="E590" s="37"/>
      <c r="F590" s="2"/>
      <c r="G590" s="3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10"/>
      <c r="C591" s="28"/>
      <c r="D591" s="2"/>
      <c r="E591" s="37"/>
      <c r="F591" s="2"/>
      <c r="G591" s="3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10"/>
      <c r="C592" s="28"/>
      <c r="D592" s="2"/>
      <c r="E592" s="37"/>
      <c r="F592" s="2"/>
      <c r="G592" s="3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10"/>
      <c r="C593" s="28"/>
      <c r="D593" s="2"/>
      <c r="E593" s="37"/>
      <c r="F593" s="2"/>
      <c r="G593" s="3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10"/>
      <c r="C594" s="28"/>
      <c r="D594" s="2"/>
      <c r="E594" s="37"/>
      <c r="F594" s="2"/>
      <c r="G594" s="3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10"/>
      <c r="C595" s="28"/>
      <c r="D595" s="2"/>
      <c r="E595" s="37"/>
      <c r="F595" s="2"/>
      <c r="G595" s="3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10"/>
      <c r="C596" s="28"/>
      <c r="D596" s="2"/>
      <c r="E596" s="37"/>
      <c r="F596" s="2"/>
      <c r="G596" s="3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10"/>
      <c r="C597" s="28"/>
      <c r="D597" s="2"/>
      <c r="E597" s="37"/>
      <c r="F597" s="2"/>
      <c r="G597" s="3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10"/>
      <c r="C598" s="28"/>
      <c r="D598" s="2"/>
      <c r="E598" s="37"/>
      <c r="F598" s="2"/>
      <c r="G598" s="3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10"/>
      <c r="C599" s="28"/>
      <c r="D599" s="2"/>
      <c r="E599" s="37"/>
      <c r="F599" s="2"/>
      <c r="G599" s="3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10"/>
      <c r="C600" s="28"/>
      <c r="D600" s="2"/>
      <c r="E600" s="37"/>
      <c r="F600" s="2"/>
      <c r="G600" s="3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10"/>
      <c r="C601" s="28"/>
      <c r="D601" s="2"/>
      <c r="E601" s="37"/>
      <c r="F601" s="2"/>
      <c r="G601" s="3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10"/>
      <c r="C602" s="28"/>
      <c r="D602" s="2"/>
      <c r="E602" s="37"/>
      <c r="F602" s="2"/>
      <c r="G602" s="3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10"/>
      <c r="C603" s="28"/>
      <c r="D603" s="2"/>
      <c r="E603" s="37"/>
      <c r="F603" s="2"/>
      <c r="G603" s="3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10"/>
      <c r="C604" s="28"/>
      <c r="D604" s="2"/>
      <c r="E604" s="37"/>
      <c r="F604" s="2"/>
      <c r="G604" s="3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10"/>
      <c r="C605" s="28"/>
      <c r="D605" s="2"/>
      <c r="E605" s="37"/>
      <c r="F605" s="2"/>
      <c r="G605" s="3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10"/>
      <c r="C606" s="28"/>
      <c r="D606" s="2"/>
      <c r="E606" s="37"/>
      <c r="F606" s="2"/>
      <c r="G606" s="3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10"/>
      <c r="C607" s="28"/>
      <c r="D607" s="2"/>
      <c r="E607" s="37"/>
      <c r="F607" s="2"/>
      <c r="G607" s="3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10"/>
      <c r="C608" s="28"/>
      <c r="D608" s="2"/>
      <c r="E608" s="37"/>
      <c r="F608" s="2"/>
      <c r="G608" s="3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10"/>
      <c r="C609" s="28"/>
      <c r="D609" s="2"/>
      <c r="E609" s="37"/>
      <c r="F609" s="2"/>
      <c r="G609" s="3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10"/>
      <c r="C610" s="28"/>
      <c r="D610" s="2"/>
      <c r="E610" s="37"/>
      <c r="F610" s="2"/>
      <c r="G610" s="3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10"/>
      <c r="C611" s="28"/>
      <c r="D611" s="2"/>
      <c r="E611" s="37"/>
      <c r="F611" s="2"/>
      <c r="G611" s="3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10"/>
      <c r="C612" s="28"/>
      <c r="D612" s="2"/>
      <c r="E612" s="37"/>
      <c r="F612" s="2"/>
      <c r="G612" s="3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10"/>
      <c r="C613" s="28"/>
      <c r="D613" s="2"/>
      <c r="E613" s="37"/>
      <c r="F613" s="2"/>
      <c r="G613" s="3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10"/>
      <c r="C614" s="28"/>
      <c r="D614" s="2"/>
      <c r="E614" s="37"/>
      <c r="F614" s="2"/>
      <c r="G614" s="3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10"/>
      <c r="C615" s="28"/>
      <c r="D615" s="2"/>
      <c r="E615" s="37"/>
      <c r="F615" s="2"/>
      <c r="G615" s="3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10"/>
      <c r="C616" s="28"/>
      <c r="D616" s="2"/>
      <c r="E616" s="37"/>
      <c r="F616" s="2"/>
      <c r="G616" s="3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10"/>
      <c r="C617" s="28"/>
      <c r="D617" s="2"/>
      <c r="E617" s="37"/>
      <c r="F617" s="2"/>
      <c r="G617" s="3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10"/>
      <c r="C618" s="28"/>
      <c r="D618" s="2"/>
      <c r="E618" s="37"/>
      <c r="F618" s="2"/>
      <c r="G618" s="3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10"/>
      <c r="C619" s="28"/>
      <c r="D619" s="2"/>
      <c r="E619" s="37"/>
      <c r="F619" s="2"/>
      <c r="G619" s="3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10"/>
      <c r="C620" s="28"/>
      <c r="D620" s="2"/>
      <c r="E620" s="37"/>
      <c r="F620" s="2"/>
      <c r="G620" s="3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10"/>
      <c r="C621" s="28"/>
      <c r="D621" s="2"/>
      <c r="E621" s="37"/>
      <c r="F621" s="2"/>
      <c r="G621" s="3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10"/>
      <c r="C622" s="28"/>
      <c r="D622" s="2"/>
      <c r="E622" s="37"/>
      <c r="F622" s="2"/>
      <c r="G622" s="3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10"/>
      <c r="C623" s="28"/>
      <c r="D623" s="2"/>
      <c r="E623" s="37"/>
      <c r="F623" s="2"/>
      <c r="G623" s="3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10"/>
      <c r="C624" s="28"/>
      <c r="D624" s="2"/>
      <c r="E624" s="37"/>
      <c r="F624" s="2"/>
      <c r="G624" s="3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10"/>
      <c r="C625" s="28"/>
      <c r="D625" s="2"/>
      <c r="E625" s="37"/>
      <c r="F625" s="2"/>
      <c r="G625" s="3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10"/>
      <c r="C626" s="28"/>
      <c r="D626" s="2"/>
      <c r="E626" s="37"/>
      <c r="F626" s="2"/>
      <c r="G626" s="3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10"/>
      <c r="C627" s="28"/>
      <c r="D627" s="2"/>
      <c r="E627" s="37"/>
      <c r="F627" s="2"/>
      <c r="G627" s="3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10"/>
      <c r="C628" s="28"/>
      <c r="D628" s="2"/>
      <c r="E628" s="37"/>
      <c r="F628" s="2"/>
      <c r="G628" s="3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10"/>
      <c r="C629" s="28"/>
      <c r="D629" s="2"/>
      <c r="E629" s="37"/>
      <c r="F629" s="2"/>
      <c r="G629" s="3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10"/>
      <c r="C630" s="28"/>
      <c r="D630" s="2"/>
      <c r="E630" s="37"/>
      <c r="F630" s="2"/>
      <c r="G630" s="3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10"/>
      <c r="C631" s="28"/>
      <c r="D631" s="2"/>
      <c r="E631" s="37"/>
      <c r="F631" s="2"/>
      <c r="G631" s="3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10"/>
      <c r="C632" s="28"/>
      <c r="D632" s="2"/>
      <c r="E632" s="37"/>
      <c r="F632" s="2"/>
      <c r="G632" s="3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10"/>
      <c r="C633" s="28"/>
      <c r="D633" s="2"/>
      <c r="E633" s="37"/>
      <c r="F633" s="2"/>
      <c r="G633" s="3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10"/>
      <c r="C634" s="28"/>
      <c r="D634" s="2"/>
      <c r="E634" s="37"/>
      <c r="F634" s="2"/>
      <c r="G634" s="3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10"/>
      <c r="C635" s="28"/>
      <c r="D635" s="2"/>
      <c r="E635" s="37"/>
      <c r="F635" s="2"/>
      <c r="G635" s="3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10"/>
      <c r="C636" s="28"/>
      <c r="D636" s="2"/>
      <c r="E636" s="37"/>
      <c r="F636" s="2"/>
      <c r="G636" s="3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10"/>
      <c r="C637" s="28"/>
      <c r="D637" s="2"/>
      <c r="E637" s="37"/>
      <c r="F637" s="2"/>
      <c r="G637" s="3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10"/>
      <c r="C638" s="28"/>
      <c r="D638" s="2"/>
      <c r="E638" s="37"/>
      <c r="F638" s="2"/>
      <c r="G638" s="3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10"/>
      <c r="C639" s="28"/>
      <c r="D639" s="2"/>
      <c r="E639" s="37"/>
      <c r="F639" s="2"/>
      <c r="G639" s="3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10"/>
      <c r="C640" s="28"/>
      <c r="D640" s="2"/>
      <c r="E640" s="37"/>
      <c r="F640" s="2"/>
      <c r="G640" s="3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10"/>
      <c r="C641" s="28"/>
      <c r="D641" s="2"/>
      <c r="E641" s="37"/>
      <c r="F641" s="2"/>
      <c r="G641" s="3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10"/>
      <c r="C642" s="28"/>
      <c r="D642" s="2"/>
      <c r="E642" s="37"/>
      <c r="F642" s="2"/>
      <c r="G642" s="3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10"/>
      <c r="C643" s="28"/>
      <c r="D643" s="2"/>
      <c r="E643" s="37"/>
      <c r="F643" s="2"/>
      <c r="G643" s="3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10"/>
      <c r="C644" s="28"/>
      <c r="D644" s="2"/>
      <c r="E644" s="37"/>
      <c r="F644" s="2"/>
      <c r="G644" s="3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10"/>
      <c r="C645" s="28"/>
      <c r="D645" s="2"/>
      <c r="E645" s="37"/>
      <c r="F645" s="2"/>
      <c r="G645" s="3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10"/>
      <c r="C646" s="28"/>
      <c r="D646" s="2"/>
      <c r="E646" s="37"/>
      <c r="F646" s="2"/>
      <c r="G646" s="3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10"/>
      <c r="C647" s="28"/>
      <c r="D647" s="2"/>
      <c r="E647" s="37"/>
      <c r="F647" s="2"/>
      <c r="G647" s="3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10"/>
      <c r="C648" s="28"/>
      <c r="D648" s="2"/>
      <c r="E648" s="37"/>
      <c r="F648" s="2"/>
      <c r="G648" s="3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10"/>
      <c r="C649" s="28"/>
      <c r="D649" s="2"/>
      <c r="E649" s="37"/>
      <c r="F649" s="2"/>
      <c r="G649" s="3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10"/>
      <c r="C650" s="28"/>
      <c r="D650" s="2"/>
      <c r="E650" s="37"/>
      <c r="F650" s="2"/>
      <c r="G650" s="3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10"/>
      <c r="C651" s="28"/>
      <c r="D651" s="2"/>
      <c r="E651" s="37"/>
      <c r="F651" s="2"/>
      <c r="G651" s="3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10"/>
      <c r="C652" s="28"/>
      <c r="D652" s="2"/>
      <c r="E652" s="37"/>
      <c r="F652" s="2"/>
      <c r="G652" s="3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10"/>
      <c r="C653" s="28"/>
      <c r="D653" s="2"/>
      <c r="E653" s="37"/>
      <c r="F653" s="2"/>
      <c r="G653" s="3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10"/>
      <c r="C654" s="28"/>
      <c r="D654" s="2"/>
      <c r="E654" s="37"/>
      <c r="F654" s="2"/>
      <c r="G654" s="3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10"/>
      <c r="C655" s="28"/>
      <c r="D655" s="2"/>
      <c r="E655" s="37"/>
      <c r="F655" s="2"/>
      <c r="G655" s="3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10"/>
      <c r="C656" s="28"/>
      <c r="D656" s="2"/>
      <c r="E656" s="37"/>
      <c r="F656" s="2"/>
      <c r="G656" s="3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10"/>
      <c r="C657" s="28"/>
      <c r="D657" s="2"/>
      <c r="E657" s="37"/>
      <c r="F657" s="2"/>
      <c r="G657" s="3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10"/>
      <c r="C658" s="28"/>
      <c r="D658" s="2"/>
      <c r="E658" s="37"/>
      <c r="F658" s="2"/>
      <c r="G658" s="3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10"/>
      <c r="C659" s="28"/>
      <c r="D659" s="2"/>
      <c r="E659" s="37"/>
      <c r="F659" s="2"/>
      <c r="G659" s="3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10"/>
      <c r="C660" s="28"/>
      <c r="D660" s="2"/>
      <c r="E660" s="37"/>
      <c r="F660" s="2"/>
      <c r="G660" s="3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10"/>
      <c r="C661" s="28"/>
      <c r="D661" s="2"/>
      <c r="E661" s="37"/>
      <c r="F661" s="2"/>
      <c r="G661" s="3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10"/>
      <c r="C662" s="28"/>
      <c r="D662" s="2"/>
      <c r="E662" s="37"/>
      <c r="F662" s="2"/>
      <c r="G662" s="3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10"/>
      <c r="C663" s="28"/>
      <c r="D663" s="2"/>
      <c r="E663" s="37"/>
      <c r="F663" s="2"/>
      <c r="G663" s="3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10"/>
      <c r="C664" s="28"/>
      <c r="D664" s="2"/>
      <c r="E664" s="37"/>
      <c r="F664" s="2"/>
      <c r="G664" s="3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10"/>
      <c r="C665" s="28"/>
      <c r="D665" s="2"/>
      <c r="E665" s="37"/>
      <c r="F665" s="2"/>
      <c r="G665" s="3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10"/>
      <c r="C666" s="28"/>
      <c r="D666" s="2"/>
      <c r="E666" s="37"/>
      <c r="F666" s="2"/>
      <c r="G666" s="3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10"/>
      <c r="C667" s="28"/>
      <c r="D667" s="2"/>
      <c r="E667" s="37"/>
      <c r="F667" s="2"/>
      <c r="G667" s="3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10"/>
      <c r="C668" s="28"/>
      <c r="D668" s="2"/>
      <c r="E668" s="37"/>
      <c r="F668" s="2"/>
      <c r="G668" s="3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10"/>
      <c r="C669" s="28"/>
      <c r="D669" s="2"/>
      <c r="E669" s="37"/>
      <c r="F669" s="2"/>
      <c r="G669" s="3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10"/>
      <c r="C670" s="28"/>
      <c r="D670" s="2"/>
      <c r="E670" s="37"/>
      <c r="F670" s="2"/>
      <c r="G670" s="3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10"/>
      <c r="C671" s="28"/>
      <c r="D671" s="2"/>
      <c r="E671" s="37"/>
      <c r="F671" s="2"/>
      <c r="G671" s="3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10"/>
      <c r="C672" s="28"/>
      <c r="D672" s="2"/>
      <c r="E672" s="37"/>
      <c r="F672" s="2"/>
      <c r="G672" s="3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10"/>
      <c r="C673" s="28"/>
      <c r="D673" s="2"/>
      <c r="E673" s="37"/>
      <c r="F673" s="2"/>
      <c r="G673" s="3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10"/>
      <c r="C674" s="28"/>
      <c r="D674" s="2"/>
      <c r="E674" s="37"/>
      <c r="F674" s="2"/>
      <c r="G674" s="3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10"/>
      <c r="C675" s="28"/>
      <c r="D675" s="2"/>
      <c r="E675" s="37"/>
      <c r="F675" s="2"/>
      <c r="G675" s="3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10"/>
      <c r="C676" s="28"/>
      <c r="D676" s="2"/>
      <c r="E676" s="37"/>
      <c r="F676" s="2"/>
      <c r="G676" s="3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10"/>
      <c r="C677" s="28"/>
      <c r="D677" s="2"/>
      <c r="E677" s="37"/>
      <c r="F677" s="2"/>
      <c r="G677" s="3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10"/>
      <c r="C678" s="28"/>
      <c r="D678" s="2"/>
      <c r="E678" s="37"/>
      <c r="F678" s="2"/>
      <c r="G678" s="3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10"/>
      <c r="C679" s="28"/>
      <c r="D679" s="2"/>
      <c r="E679" s="37"/>
      <c r="F679" s="2"/>
      <c r="G679" s="3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10"/>
      <c r="C680" s="28"/>
      <c r="D680" s="2"/>
      <c r="E680" s="37"/>
      <c r="F680" s="2"/>
      <c r="G680" s="3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10"/>
      <c r="C681" s="28"/>
      <c r="D681" s="2"/>
      <c r="E681" s="37"/>
      <c r="F681" s="2"/>
      <c r="G681" s="3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10"/>
      <c r="C682" s="28"/>
      <c r="D682" s="2"/>
      <c r="E682" s="37"/>
      <c r="F682" s="2"/>
      <c r="G682" s="3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10"/>
      <c r="C683" s="28"/>
      <c r="D683" s="2"/>
      <c r="E683" s="37"/>
      <c r="F683" s="2"/>
      <c r="G683" s="3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10"/>
      <c r="C684" s="28"/>
      <c r="D684" s="2"/>
      <c r="E684" s="37"/>
      <c r="F684" s="2"/>
      <c r="G684" s="3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10"/>
      <c r="C685" s="28"/>
      <c r="D685" s="2"/>
      <c r="E685" s="37"/>
      <c r="F685" s="2"/>
      <c r="G685" s="3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10"/>
      <c r="C686" s="28"/>
      <c r="D686" s="2"/>
      <c r="E686" s="37"/>
      <c r="F686" s="2"/>
      <c r="G686" s="3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10"/>
      <c r="C687" s="28"/>
      <c r="D687" s="2"/>
      <c r="E687" s="37"/>
      <c r="F687" s="2"/>
      <c r="G687" s="3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10"/>
      <c r="C688" s="28"/>
      <c r="D688" s="2"/>
      <c r="E688" s="37"/>
      <c r="F688" s="2"/>
      <c r="G688" s="3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10"/>
      <c r="C689" s="28"/>
      <c r="D689" s="2"/>
      <c r="E689" s="37"/>
      <c r="F689" s="2"/>
      <c r="G689" s="3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10"/>
      <c r="C690" s="28"/>
      <c r="D690" s="2"/>
      <c r="E690" s="37"/>
      <c r="F690" s="2"/>
      <c r="G690" s="3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10"/>
      <c r="C691" s="28"/>
      <c r="D691" s="2"/>
      <c r="E691" s="37"/>
      <c r="F691" s="2"/>
      <c r="G691" s="3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10"/>
      <c r="C692" s="28"/>
      <c r="D692" s="2"/>
      <c r="E692" s="37"/>
      <c r="F692" s="2"/>
      <c r="G692" s="3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10"/>
      <c r="C693" s="28"/>
      <c r="D693" s="2"/>
      <c r="E693" s="37"/>
      <c r="F693" s="2"/>
      <c r="G693" s="3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10"/>
      <c r="C694" s="28"/>
      <c r="D694" s="2"/>
      <c r="E694" s="37"/>
      <c r="F694" s="2"/>
      <c r="G694" s="3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10"/>
      <c r="C695" s="28"/>
      <c r="D695" s="2"/>
      <c r="E695" s="37"/>
      <c r="F695" s="2"/>
      <c r="G695" s="3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10"/>
      <c r="C696" s="28"/>
      <c r="D696" s="2"/>
      <c r="E696" s="37"/>
      <c r="F696" s="2"/>
      <c r="G696" s="3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10"/>
      <c r="C697" s="28"/>
      <c r="D697" s="2"/>
      <c r="E697" s="37"/>
      <c r="F697" s="2"/>
      <c r="G697" s="3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10"/>
      <c r="C698" s="28"/>
      <c r="D698" s="2"/>
      <c r="E698" s="37"/>
      <c r="F698" s="2"/>
      <c r="G698" s="3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10"/>
      <c r="C699" s="28"/>
      <c r="D699" s="2"/>
      <c r="E699" s="37"/>
      <c r="F699" s="2"/>
      <c r="G699" s="3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10"/>
      <c r="C700" s="28"/>
      <c r="D700" s="2"/>
      <c r="E700" s="37"/>
      <c r="F700" s="2"/>
      <c r="G700" s="3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10"/>
      <c r="C701" s="28"/>
      <c r="D701" s="2"/>
      <c r="E701" s="37"/>
      <c r="F701" s="2"/>
      <c r="G701" s="3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10"/>
      <c r="C702" s="28"/>
      <c r="D702" s="2"/>
      <c r="E702" s="37"/>
      <c r="F702" s="2"/>
      <c r="G702" s="3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10"/>
      <c r="C703" s="28"/>
      <c r="D703" s="2"/>
      <c r="E703" s="37"/>
      <c r="F703" s="2"/>
      <c r="G703" s="3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10"/>
      <c r="C704" s="28"/>
      <c r="D704" s="2"/>
      <c r="E704" s="37"/>
      <c r="F704" s="2"/>
      <c r="G704" s="3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10"/>
      <c r="C705" s="28"/>
      <c r="D705" s="2"/>
      <c r="E705" s="37"/>
      <c r="F705" s="2"/>
      <c r="G705" s="3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10"/>
      <c r="C706" s="28"/>
      <c r="D706" s="2"/>
      <c r="E706" s="37"/>
      <c r="F706" s="2"/>
      <c r="G706" s="3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10"/>
      <c r="C707" s="28"/>
      <c r="D707" s="2"/>
      <c r="E707" s="37"/>
      <c r="F707" s="2"/>
      <c r="G707" s="3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10"/>
      <c r="C708" s="28"/>
      <c r="D708" s="2"/>
      <c r="E708" s="37"/>
      <c r="F708" s="2"/>
      <c r="G708" s="3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10"/>
      <c r="C709" s="28"/>
      <c r="D709" s="2"/>
      <c r="E709" s="37"/>
      <c r="F709" s="2"/>
      <c r="G709" s="3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10"/>
      <c r="C710" s="28"/>
      <c r="D710" s="2"/>
      <c r="E710" s="37"/>
      <c r="F710" s="2"/>
      <c r="G710" s="3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10"/>
      <c r="C711" s="28"/>
      <c r="D711" s="2"/>
      <c r="E711" s="37"/>
      <c r="F711" s="2"/>
      <c r="G711" s="3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10"/>
      <c r="C712" s="28"/>
      <c r="D712" s="2"/>
      <c r="E712" s="37"/>
      <c r="F712" s="2"/>
      <c r="G712" s="3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10"/>
      <c r="C713" s="28"/>
      <c r="D713" s="2"/>
      <c r="E713" s="37"/>
      <c r="F713" s="2"/>
      <c r="G713" s="3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10"/>
      <c r="C714" s="28"/>
      <c r="D714" s="2"/>
      <c r="E714" s="37"/>
      <c r="F714" s="2"/>
      <c r="G714" s="3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10"/>
      <c r="C715" s="28"/>
      <c r="D715" s="2"/>
      <c r="E715" s="37"/>
      <c r="F715" s="2"/>
      <c r="G715" s="3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10"/>
      <c r="C716" s="28"/>
      <c r="D716" s="2"/>
      <c r="E716" s="37"/>
      <c r="F716" s="2"/>
      <c r="G716" s="3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10"/>
      <c r="C717" s="28"/>
      <c r="D717" s="2"/>
      <c r="E717" s="37"/>
      <c r="F717" s="2"/>
      <c r="G717" s="3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10"/>
      <c r="C718" s="28"/>
      <c r="D718" s="2"/>
      <c r="E718" s="37"/>
      <c r="F718" s="2"/>
      <c r="G718" s="3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10"/>
      <c r="C719" s="28"/>
      <c r="D719" s="2"/>
      <c r="E719" s="37"/>
      <c r="F719" s="2"/>
      <c r="G719" s="3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10"/>
      <c r="C720" s="28"/>
      <c r="D720" s="2"/>
      <c r="E720" s="37"/>
      <c r="F720" s="2"/>
      <c r="G720" s="3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10"/>
      <c r="C721" s="28"/>
      <c r="D721" s="2"/>
      <c r="E721" s="37"/>
      <c r="F721" s="2"/>
      <c r="G721" s="3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10"/>
      <c r="C722" s="28"/>
      <c r="D722" s="2"/>
      <c r="E722" s="37"/>
      <c r="F722" s="2"/>
      <c r="G722" s="3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10"/>
      <c r="C723" s="28"/>
      <c r="D723" s="2"/>
      <c r="E723" s="37"/>
      <c r="F723" s="2"/>
      <c r="G723" s="3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10"/>
      <c r="C724" s="28"/>
      <c r="D724" s="2"/>
      <c r="E724" s="37"/>
      <c r="F724" s="2"/>
      <c r="G724" s="3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10"/>
      <c r="C725" s="28"/>
      <c r="D725" s="2"/>
      <c r="E725" s="37"/>
      <c r="F725" s="2"/>
      <c r="G725" s="3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10"/>
      <c r="C726" s="28"/>
      <c r="D726" s="2"/>
      <c r="E726" s="37"/>
      <c r="F726" s="2"/>
      <c r="G726" s="3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10"/>
      <c r="C727" s="28"/>
      <c r="D727" s="2"/>
      <c r="E727" s="37"/>
      <c r="F727" s="2"/>
      <c r="G727" s="3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10"/>
      <c r="C728" s="28"/>
      <c r="D728" s="2"/>
      <c r="E728" s="37"/>
      <c r="F728" s="2"/>
      <c r="G728" s="3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10"/>
      <c r="C729" s="28"/>
      <c r="D729" s="2"/>
      <c r="E729" s="37"/>
      <c r="F729" s="2"/>
      <c r="G729" s="3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10"/>
      <c r="C730" s="28"/>
      <c r="D730" s="2"/>
      <c r="E730" s="37"/>
      <c r="F730" s="2"/>
      <c r="G730" s="3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10"/>
      <c r="C731" s="28"/>
      <c r="D731" s="2"/>
      <c r="E731" s="37"/>
      <c r="F731" s="2"/>
      <c r="G731" s="3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10"/>
      <c r="C732" s="28"/>
      <c r="D732" s="2"/>
      <c r="E732" s="37"/>
      <c r="F732" s="2"/>
      <c r="G732" s="3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10"/>
      <c r="C733" s="28"/>
      <c r="D733" s="2"/>
      <c r="E733" s="37"/>
      <c r="F733" s="2"/>
      <c r="G733" s="3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10"/>
      <c r="C734" s="28"/>
      <c r="D734" s="2"/>
      <c r="E734" s="37"/>
      <c r="F734" s="2"/>
      <c r="G734" s="3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10"/>
      <c r="C735" s="28"/>
      <c r="D735" s="2"/>
      <c r="E735" s="37"/>
      <c r="F735" s="2"/>
      <c r="G735" s="3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10"/>
      <c r="C736" s="28"/>
      <c r="D736" s="2"/>
      <c r="E736" s="37"/>
      <c r="F736" s="2"/>
      <c r="G736" s="3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10"/>
      <c r="C737" s="28"/>
      <c r="D737" s="2"/>
      <c r="E737" s="37"/>
      <c r="F737" s="2"/>
      <c r="G737" s="3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10"/>
      <c r="C738" s="28"/>
      <c r="D738" s="2"/>
      <c r="E738" s="37"/>
      <c r="F738" s="2"/>
      <c r="G738" s="3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10"/>
      <c r="C739" s="28"/>
      <c r="D739" s="2"/>
      <c r="E739" s="37"/>
      <c r="F739" s="2"/>
      <c r="G739" s="3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10"/>
      <c r="C740" s="28"/>
      <c r="D740" s="2"/>
      <c r="E740" s="37"/>
      <c r="F740" s="2"/>
      <c r="G740" s="3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10"/>
      <c r="C741" s="28"/>
      <c r="D741" s="2"/>
      <c r="E741" s="37"/>
      <c r="F741" s="2"/>
      <c r="G741" s="3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10"/>
      <c r="C742" s="28"/>
      <c r="D742" s="2"/>
      <c r="E742" s="37"/>
      <c r="F742" s="2"/>
      <c r="G742" s="3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10"/>
      <c r="C743" s="28"/>
      <c r="D743" s="2"/>
      <c r="E743" s="37"/>
      <c r="F743" s="2"/>
      <c r="G743" s="3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10"/>
      <c r="C744" s="28"/>
      <c r="D744" s="2"/>
      <c r="E744" s="37"/>
      <c r="F744" s="2"/>
      <c r="G744" s="3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10"/>
      <c r="C745" s="28"/>
      <c r="D745" s="2"/>
      <c r="E745" s="37"/>
      <c r="F745" s="2"/>
      <c r="G745" s="3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10"/>
      <c r="C746" s="28"/>
      <c r="D746" s="2"/>
      <c r="E746" s="37"/>
      <c r="F746" s="2"/>
      <c r="G746" s="3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10"/>
      <c r="C747" s="28"/>
      <c r="D747" s="2"/>
      <c r="E747" s="37"/>
      <c r="F747" s="2"/>
      <c r="G747" s="3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10"/>
      <c r="C748" s="28"/>
      <c r="D748" s="2"/>
      <c r="E748" s="37"/>
      <c r="F748" s="2"/>
      <c r="G748" s="3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10"/>
      <c r="C749" s="28"/>
      <c r="D749" s="2"/>
      <c r="E749" s="37"/>
      <c r="F749" s="2"/>
      <c r="G749" s="3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10"/>
      <c r="C750" s="28"/>
      <c r="D750" s="2"/>
      <c r="E750" s="37"/>
      <c r="F750" s="2"/>
      <c r="G750" s="3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10"/>
      <c r="C751" s="28"/>
      <c r="D751" s="2"/>
      <c r="E751" s="37"/>
      <c r="F751" s="2"/>
      <c r="G751" s="3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10"/>
      <c r="C752" s="28"/>
      <c r="D752" s="2"/>
      <c r="E752" s="37"/>
      <c r="F752" s="2"/>
      <c r="G752" s="3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10"/>
      <c r="C753" s="28"/>
      <c r="D753" s="2"/>
      <c r="E753" s="37"/>
      <c r="F753" s="2"/>
      <c r="G753" s="3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10"/>
      <c r="C754" s="28"/>
      <c r="D754" s="2"/>
      <c r="E754" s="37"/>
      <c r="F754" s="2"/>
      <c r="G754" s="3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10"/>
      <c r="C755" s="28"/>
      <c r="D755" s="2"/>
      <c r="E755" s="37"/>
      <c r="F755" s="2"/>
      <c r="G755" s="3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10"/>
      <c r="C756" s="28"/>
      <c r="D756" s="2"/>
      <c r="E756" s="37"/>
      <c r="F756" s="2"/>
      <c r="G756" s="3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10"/>
      <c r="C757" s="28"/>
      <c r="D757" s="2"/>
      <c r="E757" s="37"/>
      <c r="F757" s="2"/>
      <c r="G757" s="3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10"/>
      <c r="C758" s="28"/>
      <c r="D758" s="2"/>
      <c r="E758" s="37"/>
      <c r="F758" s="2"/>
      <c r="G758" s="3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10"/>
      <c r="C759" s="28"/>
      <c r="D759" s="2"/>
      <c r="E759" s="37"/>
      <c r="F759" s="2"/>
      <c r="G759" s="3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10"/>
      <c r="C760" s="28"/>
      <c r="D760" s="2"/>
      <c r="E760" s="37"/>
      <c r="F760" s="2"/>
      <c r="G760" s="3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10"/>
      <c r="C761" s="28"/>
      <c r="D761" s="2"/>
      <c r="E761" s="37"/>
      <c r="F761" s="2"/>
      <c r="G761" s="3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10"/>
      <c r="C762" s="28"/>
      <c r="D762" s="2"/>
      <c r="E762" s="37"/>
      <c r="F762" s="2"/>
      <c r="G762" s="3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10"/>
      <c r="C763" s="28"/>
      <c r="D763" s="2"/>
      <c r="E763" s="37"/>
      <c r="F763" s="2"/>
      <c r="G763" s="3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10"/>
      <c r="C764" s="28"/>
      <c r="D764" s="2"/>
      <c r="E764" s="37"/>
      <c r="F764" s="2"/>
      <c r="G764" s="3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10"/>
      <c r="C765" s="28"/>
      <c r="D765" s="2"/>
      <c r="E765" s="37"/>
      <c r="F765" s="2"/>
      <c r="G765" s="3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10"/>
      <c r="C766" s="28"/>
      <c r="D766" s="2"/>
      <c r="E766" s="37"/>
      <c r="F766" s="2"/>
      <c r="G766" s="3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10"/>
      <c r="C767" s="28"/>
      <c r="D767" s="2"/>
      <c r="E767" s="37"/>
      <c r="F767" s="2"/>
      <c r="G767" s="3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10"/>
      <c r="C768" s="28"/>
      <c r="D768" s="2"/>
      <c r="E768" s="37"/>
      <c r="F768" s="2"/>
      <c r="G768" s="3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10"/>
      <c r="C769" s="28"/>
      <c r="D769" s="2"/>
      <c r="E769" s="37"/>
      <c r="F769" s="2"/>
      <c r="G769" s="3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10"/>
      <c r="C770" s="28"/>
      <c r="D770" s="2"/>
      <c r="E770" s="37"/>
      <c r="F770" s="2"/>
      <c r="G770" s="3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10"/>
      <c r="C771" s="28"/>
      <c r="D771" s="2"/>
      <c r="E771" s="37"/>
      <c r="F771" s="2"/>
      <c r="G771" s="3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10"/>
      <c r="C772" s="28"/>
      <c r="D772" s="2"/>
      <c r="E772" s="37"/>
      <c r="F772" s="2"/>
      <c r="G772" s="3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10"/>
      <c r="C773" s="28"/>
      <c r="D773" s="2"/>
      <c r="E773" s="37"/>
      <c r="F773" s="2"/>
      <c r="G773" s="3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10"/>
      <c r="C774" s="28"/>
      <c r="D774" s="2"/>
      <c r="E774" s="37"/>
      <c r="F774" s="2"/>
      <c r="G774" s="3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10"/>
      <c r="C775" s="28"/>
      <c r="D775" s="2"/>
      <c r="E775" s="37"/>
      <c r="F775" s="2"/>
      <c r="G775" s="3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10"/>
      <c r="C776" s="28"/>
      <c r="D776" s="2"/>
      <c r="E776" s="37"/>
      <c r="F776" s="2"/>
      <c r="G776" s="3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10"/>
      <c r="C777" s="28"/>
      <c r="D777" s="2"/>
      <c r="E777" s="37"/>
      <c r="F777" s="2"/>
      <c r="G777" s="3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10"/>
      <c r="C778" s="28"/>
      <c r="D778" s="2"/>
      <c r="E778" s="37"/>
      <c r="F778" s="2"/>
      <c r="G778" s="3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10"/>
      <c r="C779" s="28"/>
      <c r="D779" s="2"/>
      <c r="E779" s="37"/>
      <c r="F779" s="2"/>
      <c r="G779" s="3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10"/>
      <c r="C780" s="28"/>
      <c r="D780" s="2"/>
      <c r="E780" s="37"/>
      <c r="F780" s="2"/>
      <c r="G780" s="3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10"/>
      <c r="C781" s="28"/>
      <c r="D781" s="2"/>
      <c r="E781" s="37"/>
      <c r="F781" s="2"/>
      <c r="G781" s="3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10"/>
      <c r="C782" s="28"/>
      <c r="D782" s="2"/>
      <c r="E782" s="37"/>
      <c r="F782" s="2"/>
      <c r="G782" s="3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10"/>
      <c r="C783" s="28"/>
      <c r="D783" s="2"/>
      <c r="E783" s="37"/>
      <c r="F783" s="2"/>
      <c r="G783" s="3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10"/>
      <c r="C784" s="28"/>
      <c r="D784" s="2"/>
      <c r="E784" s="37"/>
      <c r="F784" s="2"/>
      <c r="G784" s="3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10"/>
      <c r="C785" s="28"/>
      <c r="D785" s="2"/>
      <c r="E785" s="37"/>
      <c r="F785" s="2"/>
      <c r="G785" s="3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10"/>
      <c r="C786" s="28"/>
      <c r="D786" s="2"/>
      <c r="E786" s="37"/>
      <c r="F786" s="2"/>
      <c r="G786" s="3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10"/>
      <c r="C787" s="28"/>
      <c r="D787" s="2"/>
      <c r="E787" s="37"/>
      <c r="F787" s="2"/>
      <c r="G787" s="3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10"/>
      <c r="C788" s="28"/>
      <c r="D788" s="2"/>
      <c r="E788" s="37"/>
      <c r="F788" s="2"/>
      <c r="G788" s="3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10"/>
      <c r="C789" s="28"/>
      <c r="D789" s="2"/>
      <c r="E789" s="37"/>
      <c r="F789" s="2"/>
      <c r="G789" s="3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10"/>
      <c r="C790" s="28"/>
      <c r="D790" s="2"/>
      <c r="E790" s="37"/>
      <c r="F790" s="2"/>
      <c r="G790" s="3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10"/>
      <c r="C791" s="28"/>
      <c r="D791" s="2"/>
      <c r="E791" s="37"/>
      <c r="F791" s="2"/>
      <c r="G791" s="3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10"/>
      <c r="C792" s="28"/>
      <c r="D792" s="2"/>
      <c r="E792" s="37"/>
      <c r="F792" s="2"/>
      <c r="G792" s="3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10"/>
      <c r="C793" s="28"/>
      <c r="D793" s="2"/>
      <c r="E793" s="37"/>
      <c r="F793" s="2"/>
      <c r="G793" s="3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10"/>
      <c r="C794" s="28"/>
      <c r="D794" s="2"/>
      <c r="E794" s="37"/>
      <c r="F794" s="2"/>
      <c r="G794" s="3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10"/>
      <c r="C795" s="28"/>
      <c r="D795" s="2"/>
      <c r="E795" s="37"/>
      <c r="F795" s="2"/>
      <c r="G795" s="3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10"/>
      <c r="C796" s="28"/>
      <c r="D796" s="2"/>
      <c r="E796" s="37"/>
      <c r="F796" s="2"/>
      <c r="G796" s="3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10"/>
      <c r="C797" s="28"/>
      <c r="D797" s="2"/>
      <c r="E797" s="37"/>
      <c r="F797" s="2"/>
      <c r="G797" s="3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10"/>
      <c r="C798" s="28"/>
      <c r="D798" s="2"/>
      <c r="E798" s="37"/>
      <c r="F798" s="2"/>
      <c r="G798" s="3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10"/>
      <c r="C799" s="28"/>
      <c r="D799" s="2"/>
      <c r="E799" s="37"/>
      <c r="F799" s="2"/>
      <c r="G799" s="3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10"/>
      <c r="C800" s="28"/>
      <c r="D800" s="2"/>
      <c r="E800" s="37"/>
      <c r="F800" s="2"/>
      <c r="G800" s="3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10"/>
      <c r="C801" s="28"/>
      <c r="D801" s="2"/>
      <c r="E801" s="37"/>
      <c r="F801" s="2"/>
      <c r="G801" s="3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10"/>
      <c r="C802" s="28"/>
      <c r="D802" s="2"/>
      <c r="E802" s="37"/>
      <c r="F802" s="2"/>
      <c r="G802" s="3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10"/>
      <c r="C803" s="28"/>
      <c r="D803" s="2"/>
      <c r="E803" s="37"/>
      <c r="F803" s="2"/>
      <c r="G803" s="3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10"/>
      <c r="C804" s="28"/>
      <c r="D804" s="2"/>
      <c r="E804" s="37"/>
      <c r="F804" s="2"/>
      <c r="G804" s="3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10"/>
      <c r="C805" s="28"/>
      <c r="D805" s="2"/>
      <c r="E805" s="37"/>
      <c r="F805" s="2"/>
      <c r="G805" s="3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10"/>
      <c r="C806" s="28"/>
      <c r="D806" s="2"/>
      <c r="E806" s="37"/>
      <c r="F806" s="2"/>
      <c r="G806" s="3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10"/>
      <c r="C807" s="28"/>
      <c r="D807" s="2"/>
      <c r="E807" s="37"/>
      <c r="F807" s="2"/>
      <c r="G807" s="3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10"/>
      <c r="C808" s="28"/>
      <c r="D808" s="2"/>
      <c r="E808" s="37"/>
      <c r="F808" s="2"/>
      <c r="G808" s="3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10"/>
      <c r="C809" s="28"/>
      <c r="D809" s="2"/>
      <c r="E809" s="37"/>
      <c r="F809" s="2"/>
      <c r="G809" s="3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10"/>
      <c r="C810" s="28"/>
      <c r="D810" s="2"/>
      <c r="E810" s="37"/>
      <c r="F810" s="2"/>
      <c r="G810" s="3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10"/>
      <c r="C811" s="28"/>
      <c r="D811" s="2"/>
      <c r="E811" s="37"/>
      <c r="F811" s="2"/>
      <c r="G811" s="3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10"/>
      <c r="C812" s="28"/>
      <c r="D812" s="2"/>
      <c r="E812" s="37"/>
      <c r="F812" s="2"/>
      <c r="G812" s="3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10"/>
      <c r="C813" s="28"/>
      <c r="D813" s="2"/>
      <c r="E813" s="37"/>
      <c r="F813" s="2"/>
      <c r="G813" s="3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10"/>
      <c r="C814" s="28"/>
      <c r="D814" s="2"/>
      <c r="E814" s="37"/>
      <c r="F814" s="2"/>
      <c r="G814" s="3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10"/>
      <c r="C815" s="28"/>
      <c r="D815" s="2"/>
      <c r="E815" s="37"/>
      <c r="F815" s="2"/>
      <c r="G815" s="3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10"/>
      <c r="C816" s="28"/>
      <c r="D816" s="2"/>
      <c r="E816" s="37"/>
      <c r="F816" s="2"/>
      <c r="G816" s="3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10"/>
      <c r="C817" s="28"/>
      <c r="D817" s="2"/>
      <c r="E817" s="37"/>
      <c r="F817" s="2"/>
      <c r="G817" s="3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10"/>
      <c r="C818" s="28"/>
      <c r="D818" s="2"/>
      <c r="E818" s="37"/>
      <c r="F818" s="2"/>
      <c r="G818" s="3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10"/>
      <c r="C819" s="28"/>
      <c r="D819" s="2"/>
      <c r="E819" s="37"/>
      <c r="F819" s="2"/>
      <c r="G819" s="3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10"/>
      <c r="C820" s="28"/>
      <c r="D820" s="2"/>
      <c r="E820" s="37"/>
      <c r="F820" s="2"/>
      <c r="G820" s="3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10"/>
      <c r="C821" s="28"/>
      <c r="D821" s="2"/>
      <c r="E821" s="37"/>
      <c r="F821" s="2"/>
      <c r="G821" s="3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10"/>
      <c r="C822" s="28"/>
      <c r="D822" s="2"/>
      <c r="E822" s="37"/>
      <c r="F822" s="2"/>
      <c r="G822" s="3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10"/>
      <c r="C823" s="28"/>
      <c r="D823" s="2"/>
      <c r="E823" s="37"/>
      <c r="F823" s="2"/>
      <c r="G823" s="3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10"/>
      <c r="C824" s="28"/>
      <c r="D824" s="2"/>
      <c r="E824" s="37"/>
      <c r="F824" s="2"/>
      <c r="G824" s="3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10"/>
      <c r="C825" s="28"/>
      <c r="D825" s="2"/>
      <c r="E825" s="37"/>
      <c r="F825" s="2"/>
      <c r="G825" s="3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10"/>
      <c r="C826" s="28"/>
      <c r="D826" s="2"/>
      <c r="E826" s="37"/>
      <c r="F826" s="2"/>
      <c r="G826" s="3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10"/>
      <c r="C827" s="28"/>
      <c r="D827" s="2"/>
      <c r="E827" s="37"/>
      <c r="F827" s="2"/>
      <c r="G827" s="3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10"/>
      <c r="C828" s="28"/>
      <c r="D828" s="2"/>
      <c r="E828" s="37"/>
      <c r="F828" s="2"/>
      <c r="G828" s="3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10"/>
      <c r="C829" s="28"/>
      <c r="D829" s="2"/>
      <c r="E829" s="37"/>
      <c r="F829" s="2"/>
      <c r="G829" s="3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10"/>
      <c r="C830" s="28"/>
      <c r="D830" s="2"/>
      <c r="E830" s="37"/>
      <c r="F830" s="2"/>
      <c r="G830" s="3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10"/>
      <c r="C831" s="28"/>
      <c r="D831" s="2"/>
      <c r="E831" s="37"/>
      <c r="F831" s="2"/>
      <c r="G831" s="3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10"/>
      <c r="C832" s="28"/>
      <c r="D832" s="2"/>
      <c r="E832" s="37"/>
      <c r="F832" s="2"/>
      <c r="G832" s="3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10"/>
      <c r="C833" s="28"/>
      <c r="D833" s="2"/>
      <c r="E833" s="37"/>
      <c r="F833" s="2"/>
      <c r="G833" s="3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10"/>
      <c r="C834" s="28"/>
      <c r="D834" s="2"/>
      <c r="E834" s="37"/>
      <c r="F834" s="2"/>
      <c r="G834" s="3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10"/>
      <c r="C835" s="28"/>
      <c r="D835" s="2"/>
      <c r="E835" s="37"/>
      <c r="F835" s="2"/>
      <c r="G835" s="3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10"/>
      <c r="C836" s="28"/>
      <c r="D836" s="2"/>
      <c r="E836" s="37"/>
      <c r="F836" s="2"/>
      <c r="G836" s="3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10"/>
      <c r="C837" s="28"/>
      <c r="D837" s="2"/>
      <c r="E837" s="37"/>
      <c r="F837" s="2"/>
      <c r="G837" s="3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10"/>
      <c r="C838" s="28"/>
      <c r="D838" s="2"/>
      <c r="E838" s="37"/>
      <c r="F838" s="2"/>
      <c r="G838" s="3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10"/>
      <c r="C839" s="28"/>
      <c r="D839" s="2"/>
      <c r="E839" s="37"/>
      <c r="F839" s="2"/>
      <c r="G839" s="3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10"/>
      <c r="C840" s="28"/>
      <c r="D840" s="2"/>
      <c r="E840" s="37"/>
      <c r="F840" s="2"/>
      <c r="G840" s="3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10"/>
      <c r="C841" s="28"/>
      <c r="D841" s="2"/>
      <c r="E841" s="37"/>
      <c r="F841" s="2"/>
      <c r="G841" s="3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10"/>
      <c r="C842" s="28"/>
      <c r="D842" s="2"/>
      <c r="E842" s="37"/>
      <c r="F842" s="2"/>
      <c r="G842" s="3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10"/>
      <c r="C843" s="28"/>
      <c r="D843" s="2"/>
      <c r="E843" s="37"/>
      <c r="F843" s="2"/>
      <c r="G843" s="3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10"/>
      <c r="C844" s="28"/>
      <c r="D844" s="2"/>
      <c r="E844" s="37"/>
      <c r="F844" s="2"/>
      <c r="G844" s="3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10"/>
      <c r="C845" s="28"/>
      <c r="D845" s="2"/>
      <c r="E845" s="37"/>
      <c r="F845" s="2"/>
      <c r="G845" s="3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10"/>
      <c r="C846" s="28"/>
      <c r="D846" s="2"/>
      <c r="E846" s="37"/>
      <c r="F846" s="2"/>
      <c r="G846" s="3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10"/>
      <c r="C847" s="28"/>
      <c r="D847" s="2"/>
      <c r="E847" s="37"/>
      <c r="F847" s="2"/>
      <c r="G847" s="3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10"/>
      <c r="C848" s="28"/>
      <c r="D848" s="2"/>
      <c r="E848" s="37"/>
      <c r="F848" s="2"/>
      <c r="G848" s="3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10"/>
      <c r="C849" s="28"/>
      <c r="D849" s="2"/>
      <c r="E849" s="37"/>
      <c r="F849" s="2"/>
      <c r="G849" s="3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10"/>
      <c r="C850" s="28"/>
      <c r="D850" s="2"/>
      <c r="E850" s="37"/>
      <c r="F850" s="2"/>
      <c r="G850" s="3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10"/>
      <c r="C851" s="28"/>
      <c r="D851" s="2"/>
      <c r="E851" s="37"/>
      <c r="F851" s="2"/>
      <c r="G851" s="3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10"/>
      <c r="C852" s="28"/>
      <c r="D852" s="2"/>
      <c r="E852" s="37"/>
      <c r="F852" s="2"/>
      <c r="G852" s="3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10"/>
      <c r="C853" s="28"/>
      <c r="D853" s="2"/>
      <c r="E853" s="37"/>
      <c r="F853" s="2"/>
      <c r="G853" s="3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10"/>
      <c r="C854" s="28"/>
      <c r="D854" s="2"/>
      <c r="E854" s="37"/>
      <c r="F854" s="2"/>
      <c r="G854" s="3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10"/>
      <c r="C855" s="28"/>
      <c r="D855" s="2"/>
      <c r="E855" s="37"/>
      <c r="F855" s="2"/>
      <c r="G855" s="3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10"/>
      <c r="C856" s="28"/>
      <c r="D856" s="2"/>
      <c r="E856" s="37"/>
      <c r="F856" s="2"/>
      <c r="G856" s="3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10"/>
      <c r="C857" s="28"/>
      <c r="D857" s="2"/>
      <c r="E857" s="37"/>
      <c r="F857" s="2"/>
      <c r="G857" s="3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10"/>
      <c r="C858" s="28"/>
      <c r="D858" s="2"/>
      <c r="E858" s="37"/>
      <c r="F858" s="2"/>
      <c r="G858" s="3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10"/>
      <c r="C859" s="28"/>
      <c r="D859" s="2"/>
      <c r="E859" s="37"/>
      <c r="F859" s="2"/>
      <c r="G859" s="3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10"/>
      <c r="C860" s="28"/>
      <c r="D860" s="2"/>
      <c r="E860" s="37"/>
      <c r="F860" s="2"/>
      <c r="G860" s="3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10"/>
      <c r="C861" s="28"/>
      <c r="D861" s="2"/>
      <c r="E861" s="37"/>
      <c r="F861" s="2"/>
      <c r="G861" s="3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10"/>
      <c r="C862" s="28"/>
      <c r="D862" s="2"/>
      <c r="E862" s="37"/>
      <c r="F862" s="2"/>
      <c r="G862" s="3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10"/>
      <c r="C863" s="28"/>
      <c r="D863" s="2"/>
      <c r="E863" s="37"/>
      <c r="F863" s="2"/>
      <c r="G863" s="3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10"/>
      <c r="C864" s="28"/>
      <c r="D864" s="2"/>
      <c r="E864" s="37"/>
      <c r="F864" s="2"/>
      <c r="G864" s="3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10"/>
      <c r="C865" s="28"/>
      <c r="D865" s="2"/>
      <c r="E865" s="37"/>
      <c r="F865" s="2"/>
      <c r="G865" s="3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10"/>
      <c r="C866" s="28"/>
      <c r="D866" s="2"/>
      <c r="E866" s="37"/>
      <c r="F866" s="2"/>
      <c r="G866" s="3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10"/>
      <c r="C867" s="28"/>
      <c r="D867" s="2"/>
      <c r="E867" s="37"/>
      <c r="F867" s="2"/>
      <c r="G867" s="3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10"/>
      <c r="C868" s="28"/>
      <c r="D868" s="2"/>
      <c r="E868" s="37"/>
      <c r="F868" s="2"/>
      <c r="G868" s="3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10"/>
      <c r="C869" s="28"/>
      <c r="D869" s="2"/>
      <c r="E869" s="37"/>
      <c r="F869" s="2"/>
      <c r="G869" s="3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10"/>
      <c r="C870" s="28"/>
      <c r="D870" s="2"/>
      <c r="E870" s="37"/>
      <c r="F870" s="2"/>
      <c r="G870" s="3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10"/>
      <c r="C871" s="28"/>
      <c r="D871" s="2"/>
      <c r="E871" s="37"/>
      <c r="F871" s="2"/>
      <c r="G871" s="3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10"/>
      <c r="C872" s="28"/>
      <c r="D872" s="2"/>
      <c r="E872" s="37"/>
      <c r="F872" s="2"/>
      <c r="G872" s="3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10"/>
      <c r="C873" s="28"/>
      <c r="D873" s="2"/>
      <c r="E873" s="37"/>
      <c r="F873" s="2"/>
      <c r="G873" s="3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10"/>
      <c r="C874" s="28"/>
      <c r="D874" s="2"/>
      <c r="E874" s="37"/>
      <c r="F874" s="2"/>
      <c r="G874" s="3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10"/>
      <c r="C875" s="28"/>
      <c r="D875" s="2"/>
      <c r="E875" s="37"/>
      <c r="F875" s="2"/>
      <c r="G875" s="3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10"/>
      <c r="C876" s="28"/>
      <c r="D876" s="2"/>
      <c r="E876" s="37"/>
      <c r="F876" s="2"/>
      <c r="G876" s="3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10"/>
      <c r="C877" s="28"/>
      <c r="D877" s="2"/>
      <c r="E877" s="37"/>
      <c r="F877" s="2"/>
      <c r="G877" s="3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10"/>
      <c r="C878" s="28"/>
      <c r="D878" s="2"/>
      <c r="E878" s="37"/>
      <c r="F878" s="2"/>
      <c r="G878" s="3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10"/>
      <c r="C879" s="28"/>
      <c r="D879" s="2"/>
      <c r="E879" s="37"/>
      <c r="F879" s="2"/>
      <c r="G879" s="3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10"/>
      <c r="C880" s="28"/>
      <c r="D880" s="2"/>
      <c r="E880" s="37"/>
      <c r="F880" s="2"/>
      <c r="G880" s="3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10"/>
      <c r="C881" s="28"/>
      <c r="D881" s="2"/>
      <c r="E881" s="37"/>
      <c r="F881" s="2"/>
      <c r="G881" s="3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10"/>
      <c r="C882" s="28"/>
      <c r="D882" s="2"/>
      <c r="E882" s="37"/>
      <c r="F882" s="2"/>
      <c r="G882" s="3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10"/>
      <c r="C883" s="28"/>
      <c r="D883" s="2"/>
      <c r="E883" s="37"/>
      <c r="F883" s="2"/>
      <c r="G883" s="3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10"/>
      <c r="C884" s="28"/>
      <c r="D884" s="2"/>
      <c r="E884" s="37"/>
      <c r="F884" s="2"/>
      <c r="G884" s="3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10"/>
      <c r="C885" s="28"/>
      <c r="D885" s="2"/>
      <c r="E885" s="37"/>
      <c r="F885" s="2"/>
      <c r="G885" s="3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10"/>
      <c r="C886" s="28"/>
      <c r="D886" s="2"/>
      <c r="E886" s="37"/>
      <c r="F886" s="2"/>
      <c r="G886" s="3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10"/>
      <c r="C887" s="28"/>
      <c r="D887" s="2"/>
      <c r="E887" s="37"/>
      <c r="F887" s="2"/>
      <c r="G887" s="3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10"/>
      <c r="C888" s="28"/>
      <c r="D888" s="2"/>
      <c r="E888" s="37"/>
      <c r="F888" s="2"/>
      <c r="G888" s="3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10"/>
      <c r="C889" s="28"/>
      <c r="D889" s="2"/>
      <c r="E889" s="37"/>
      <c r="F889" s="2"/>
      <c r="G889" s="3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10"/>
      <c r="C890" s="28"/>
      <c r="D890" s="2"/>
      <c r="E890" s="37"/>
      <c r="F890" s="2"/>
      <c r="G890" s="3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10"/>
      <c r="C891" s="28"/>
      <c r="D891" s="2"/>
      <c r="E891" s="37"/>
      <c r="F891" s="2"/>
      <c r="G891" s="3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10"/>
      <c r="C892" s="28"/>
      <c r="D892" s="2"/>
      <c r="E892" s="37"/>
      <c r="F892" s="2"/>
      <c r="G892" s="3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10"/>
      <c r="C893" s="28"/>
      <c r="D893" s="2"/>
      <c r="E893" s="37"/>
      <c r="F893" s="2"/>
      <c r="G893" s="3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10"/>
      <c r="C894" s="28"/>
      <c r="D894" s="2"/>
      <c r="E894" s="37"/>
      <c r="F894" s="2"/>
      <c r="G894" s="3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10"/>
      <c r="C895" s="28"/>
      <c r="D895" s="2"/>
      <c r="E895" s="37"/>
      <c r="F895" s="2"/>
      <c r="G895" s="3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10"/>
      <c r="C896" s="28"/>
      <c r="D896" s="2"/>
      <c r="E896" s="37"/>
      <c r="F896" s="2"/>
      <c r="G896" s="3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10"/>
      <c r="C897" s="28"/>
      <c r="D897" s="2"/>
      <c r="E897" s="37"/>
      <c r="F897" s="2"/>
      <c r="G897" s="3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10"/>
      <c r="C898" s="28"/>
      <c r="D898" s="2"/>
      <c r="E898" s="37"/>
      <c r="F898" s="2"/>
      <c r="G898" s="3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10"/>
      <c r="C899" s="28"/>
      <c r="D899" s="2"/>
      <c r="E899" s="37"/>
      <c r="F899" s="2"/>
      <c r="G899" s="3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10"/>
      <c r="C900" s="28"/>
      <c r="D900" s="2"/>
      <c r="E900" s="37"/>
      <c r="F900" s="2"/>
      <c r="G900" s="3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10"/>
      <c r="C901" s="28"/>
      <c r="D901" s="2"/>
      <c r="E901" s="37"/>
      <c r="F901" s="2"/>
      <c r="G901" s="3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10"/>
      <c r="C902" s="28"/>
      <c r="D902" s="2"/>
      <c r="E902" s="37"/>
      <c r="F902" s="2"/>
      <c r="G902" s="3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10"/>
      <c r="C903" s="28"/>
      <c r="D903" s="2"/>
      <c r="E903" s="37"/>
      <c r="F903" s="2"/>
      <c r="G903" s="3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10"/>
      <c r="C904" s="28"/>
      <c r="D904" s="2"/>
      <c r="E904" s="37"/>
      <c r="F904" s="2"/>
      <c r="G904" s="3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10"/>
      <c r="C905" s="28"/>
      <c r="D905" s="2"/>
      <c r="E905" s="37"/>
      <c r="F905" s="2"/>
      <c r="G905" s="3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10"/>
      <c r="C906" s="28"/>
      <c r="D906" s="2"/>
      <c r="E906" s="37"/>
      <c r="F906" s="2"/>
      <c r="G906" s="3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10"/>
      <c r="C907" s="28"/>
      <c r="D907" s="2"/>
      <c r="E907" s="37"/>
      <c r="F907" s="2"/>
      <c r="G907" s="3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10"/>
      <c r="C908" s="28"/>
      <c r="D908" s="2"/>
      <c r="E908" s="37"/>
      <c r="F908" s="2"/>
      <c r="G908" s="3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10"/>
      <c r="C909" s="28"/>
      <c r="D909" s="2"/>
      <c r="E909" s="37"/>
      <c r="F909" s="2"/>
      <c r="G909" s="3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10"/>
      <c r="C910" s="28"/>
      <c r="D910" s="2"/>
      <c r="E910" s="37"/>
      <c r="F910" s="2"/>
      <c r="G910" s="3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10"/>
      <c r="C911" s="28"/>
      <c r="D911" s="2"/>
      <c r="E911" s="37"/>
      <c r="F911" s="2"/>
      <c r="G911" s="3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10"/>
      <c r="C912" s="28"/>
      <c r="D912" s="2"/>
      <c r="E912" s="37"/>
      <c r="F912" s="2"/>
      <c r="G912" s="3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10"/>
      <c r="C913" s="28"/>
      <c r="D913" s="2"/>
      <c r="E913" s="37"/>
      <c r="F913" s="2"/>
      <c r="G913" s="3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10"/>
      <c r="C914" s="28"/>
      <c r="D914" s="2"/>
      <c r="E914" s="37"/>
      <c r="F914" s="2"/>
      <c r="G914" s="3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10"/>
      <c r="C915" s="28"/>
      <c r="D915" s="2"/>
      <c r="E915" s="37"/>
      <c r="F915" s="2"/>
      <c r="G915" s="3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10"/>
      <c r="C916" s="28"/>
      <c r="D916" s="2"/>
      <c r="E916" s="37"/>
      <c r="F916" s="2"/>
      <c r="G916" s="3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10"/>
      <c r="C917" s="28"/>
      <c r="D917" s="2"/>
      <c r="E917" s="37"/>
      <c r="F917" s="2"/>
      <c r="G917" s="3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10"/>
      <c r="C918" s="28"/>
      <c r="D918" s="2"/>
      <c r="E918" s="37"/>
      <c r="F918" s="2"/>
      <c r="G918" s="3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10"/>
      <c r="C919" s="28"/>
      <c r="D919" s="2"/>
      <c r="E919" s="37"/>
      <c r="F919" s="2"/>
      <c r="G919" s="3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10"/>
      <c r="C920" s="28"/>
      <c r="D920" s="2"/>
      <c r="E920" s="37"/>
      <c r="F920" s="2"/>
      <c r="G920" s="3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10"/>
      <c r="C921" s="28"/>
      <c r="D921" s="2"/>
      <c r="E921" s="37"/>
      <c r="F921" s="2"/>
      <c r="G921" s="3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10"/>
      <c r="C922" s="28"/>
      <c r="D922" s="2"/>
      <c r="E922" s="37"/>
      <c r="F922" s="2"/>
      <c r="G922" s="3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10"/>
      <c r="C923" s="28"/>
      <c r="D923" s="2"/>
      <c r="E923" s="37"/>
      <c r="F923" s="2"/>
      <c r="G923" s="3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10"/>
      <c r="C924" s="28"/>
      <c r="D924" s="2"/>
      <c r="E924" s="37"/>
      <c r="F924" s="2"/>
      <c r="G924" s="3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10"/>
      <c r="C925" s="28"/>
      <c r="D925" s="2"/>
      <c r="E925" s="37"/>
      <c r="F925" s="2"/>
      <c r="G925" s="3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10"/>
      <c r="C926" s="28"/>
      <c r="D926" s="2"/>
      <c r="E926" s="37"/>
      <c r="F926" s="2"/>
      <c r="G926" s="3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10"/>
      <c r="C927" s="28"/>
      <c r="D927" s="2"/>
      <c r="E927" s="37"/>
      <c r="F927" s="2"/>
      <c r="G927" s="3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10"/>
      <c r="C928" s="28"/>
      <c r="D928" s="2"/>
      <c r="E928" s="37"/>
      <c r="F928" s="2"/>
      <c r="G928" s="3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10"/>
      <c r="C929" s="28"/>
      <c r="D929" s="2"/>
      <c r="E929" s="37"/>
      <c r="F929" s="2"/>
      <c r="G929" s="3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10"/>
      <c r="C930" s="28"/>
      <c r="D930" s="2"/>
      <c r="E930" s="37"/>
      <c r="F930" s="2"/>
      <c r="G930" s="3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10"/>
      <c r="C931" s="28"/>
      <c r="D931" s="2"/>
      <c r="E931" s="37"/>
      <c r="F931" s="2"/>
      <c r="G931" s="3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10"/>
      <c r="C932" s="28"/>
      <c r="D932" s="2"/>
      <c r="E932" s="37"/>
      <c r="F932" s="2"/>
      <c r="G932" s="3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10"/>
      <c r="C933" s="28"/>
      <c r="D933" s="2"/>
      <c r="E933" s="37"/>
      <c r="F933" s="2"/>
      <c r="G933" s="3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10"/>
      <c r="C934" s="28"/>
      <c r="D934" s="2"/>
      <c r="E934" s="37"/>
      <c r="F934" s="2"/>
      <c r="G934" s="3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10"/>
      <c r="C935" s="28"/>
      <c r="D935" s="2"/>
      <c r="E935" s="37"/>
      <c r="F935" s="2"/>
      <c r="G935" s="3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10"/>
      <c r="C936" s="28"/>
      <c r="D936" s="2"/>
      <c r="E936" s="37"/>
      <c r="F936" s="2"/>
      <c r="G936" s="3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10"/>
      <c r="C937" s="28"/>
      <c r="D937" s="2"/>
      <c r="E937" s="37"/>
      <c r="F937" s="2"/>
      <c r="G937" s="3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10"/>
      <c r="C938" s="28"/>
      <c r="D938" s="2"/>
      <c r="E938" s="37"/>
      <c r="F938" s="2"/>
      <c r="G938" s="3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10"/>
      <c r="C939" s="28"/>
      <c r="D939" s="2"/>
      <c r="E939" s="37"/>
      <c r="F939" s="2"/>
      <c r="G939" s="3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10"/>
      <c r="C940" s="28"/>
      <c r="D940" s="2"/>
      <c r="E940" s="37"/>
      <c r="F940" s="2"/>
      <c r="G940" s="3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10"/>
      <c r="C941" s="28"/>
      <c r="D941" s="2"/>
      <c r="E941" s="37"/>
      <c r="F941" s="2"/>
      <c r="G941" s="3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10"/>
      <c r="C942" s="28"/>
      <c r="D942" s="2"/>
      <c r="E942" s="37"/>
      <c r="F942" s="2"/>
      <c r="G942" s="3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10"/>
      <c r="C943" s="28"/>
      <c r="D943" s="2"/>
      <c r="E943" s="37"/>
      <c r="F943" s="2"/>
      <c r="G943" s="3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10"/>
      <c r="C944" s="28"/>
      <c r="D944" s="2"/>
      <c r="E944" s="37"/>
      <c r="F944" s="2"/>
      <c r="G944" s="3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10"/>
      <c r="C945" s="28"/>
      <c r="D945" s="2"/>
      <c r="E945" s="37"/>
      <c r="F945" s="2"/>
      <c r="G945" s="3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10"/>
      <c r="C946" s="28"/>
      <c r="D946" s="2"/>
      <c r="E946" s="37"/>
      <c r="F946" s="2"/>
      <c r="G946" s="3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10"/>
      <c r="C947" s="28"/>
      <c r="D947" s="2"/>
      <c r="E947" s="37"/>
      <c r="F947" s="2"/>
      <c r="G947" s="3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10"/>
      <c r="C948" s="28"/>
      <c r="D948" s="2"/>
      <c r="E948" s="37"/>
      <c r="F948" s="2"/>
      <c r="G948" s="3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10"/>
      <c r="C949" s="28"/>
      <c r="D949" s="2"/>
      <c r="E949" s="37"/>
      <c r="F949" s="2"/>
      <c r="G949" s="3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10"/>
      <c r="C950" s="28"/>
      <c r="D950" s="2"/>
      <c r="E950" s="37"/>
      <c r="F950" s="2"/>
      <c r="G950" s="3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10"/>
      <c r="C951" s="28"/>
      <c r="D951" s="2"/>
      <c r="E951" s="37"/>
      <c r="F951" s="2"/>
      <c r="G951" s="3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10"/>
      <c r="C952" s="28"/>
      <c r="D952" s="2"/>
      <c r="E952" s="37"/>
      <c r="F952" s="2"/>
      <c r="G952" s="3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10"/>
      <c r="C953" s="28"/>
      <c r="D953" s="2"/>
      <c r="E953" s="37"/>
      <c r="F953" s="2"/>
      <c r="G953" s="3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10"/>
      <c r="C954" s="28"/>
      <c r="D954" s="2"/>
      <c r="E954" s="37"/>
      <c r="F954" s="2"/>
      <c r="G954" s="3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10"/>
      <c r="C955" s="28"/>
      <c r="D955" s="2"/>
      <c r="E955" s="37"/>
      <c r="F955" s="2"/>
      <c r="G955" s="3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10"/>
      <c r="C956" s="28"/>
      <c r="D956" s="2"/>
      <c r="E956" s="37"/>
      <c r="F956" s="2"/>
      <c r="G956" s="3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10"/>
      <c r="C957" s="28"/>
      <c r="D957" s="2"/>
      <c r="E957" s="37"/>
      <c r="F957" s="2"/>
      <c r="G957" s="3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10"/>
      <c r="C958" s="28"/>
      <c r="D958" s="2"/>
      <c r="E958" s="37"/>
      <c r="F958" s="2"/>
      <c r="G958" s="3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10"/>
      <c r="C959" s="28"/>
      <c r="D959" s="2"/>
      <c r="E959" s="37"/>
      <c r="F959" s="2"/>
      <c r="G959" s="3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10"/>
      <c r="C960" s="28"/>
      <c r="D960" s="2"/>
      <c r="E960" s="37"/>
      <c r="F960" s="2"/>
      <c r="G960" s="3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10"/>
      <c r="C961" s="28"/>
      <c r="D961" s="2"/>
      <c r="E961" s="37"/>
      <c r="F961" s="2"/>
      <c r="G961" s="3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10"/>
      <c r="C962" s="28"/>
      <c r="D962" s="2"/>
      <c r="E962" s="37"/>
      <c r="F962" s="2"/>
      <c r="G962" s="3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10"/>
      <c r="C963" s="28"/>
      <c r="D963" s="2"/>
      <c r="E963" s="37"/>
      <c r="F963" s="2"/>
      <c r="G963" s="3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10"/>
      <c r="C964" s="28"/>
      <c r="D964" s="2"/>
      <c r="E964" s="37"/>
      <c r="F964" s="2"/>
      <c r="G964" s="3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10"/>
      <c r="C965" s="28"/>
      <c r="D965" s="2"/>
      <c r="E965" s="37"/>
      <c r="F965" s="2"/>
      <c r="G965" s="3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10"/>
      <c r="C966" s="28"/>
      <c r="D966" s="2"/>
      <c r="E966" s="37"/>
      <c r="F966" s="2"/>
      <c r="G966" s="3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10"/>
      <c r="C967" s="28"/>
      <c r="D967" s="2"/>
      <c r="E967" s="37"/>
      <c r="F967" s="2"/>
      <c r="G967" s="3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10"/>
      <c r="C968" s="28"/>
      <c r="D968" s="2"/>
      <c r="E968" s="37"/>
      <c r="F968" s="2"/>
      <c r="G968" s="3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10"/>
      <c r="C969" s="28"/>
      <c r="D969" s="2"/>
      <c r="E969" s="37"/>
      <c r="F969" s="2"/>
      <c r="G969" s="3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10"/>
      <c r="C970" s="28"/>
      <c r="D970" s="2"/>
      <c r="E970" s="37"/>
      <c r="F970" s="2"/>
      <c r="G970" s="3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10"/>
      <c r="C971" s="28"/>
      <c r="D971" s="2"/>
      <c r="E971" s="37"/>
      <c r="F971" s="2"/>
      <c r="G971" s="3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10"/>
      <c r="C972" s="28"/>
      <c r="D972" s="2"/>
      <c r="E972" s="37"/>
      <c r="F972" s="2"/>
      <c r="G972" s="3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10"/>
      <c r="C973" s="28"/>
      <c r="D973" s="2"/>
      <c r="E973" s="37"/>
      <c r="F973" s="2"/>
      <c r="G973" s="3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10"/>
      <c r="C974" s="28"/>
      <c r="D974" s="2"/>
      <c r="E974" s="37"/>
      <c r="F974" s="2"/>
      <c r="G974" s="3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10"/>
      <c r="C975" s="28"/>
      <c r="D975" s="2"/>
      <c r="E975" s="37"/>
      <c r="F975" s="2"/>
      <c r="G975" s="3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10"/>
      <c r="C976" s="28"/>
      <c r="D976" s="2"/>
      <c r="E976" s="37"/>
      <c r="F976" s="2"/>
      <c r="G976" s="3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10"/>
      <c r="C977" s="28"/>
      <c r="D977" s="2"/>
      <c r="E977" s="37"/>
      <c r="F977" s="2"/>
      <c r="G977" s="3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10"/>
      <c r="C978" s="28"/>
      <c r="D978" s="2"/>
      <c r="E978" s="37"/>
      <c r="F978" s="2"/>
      <c r="G978" s="3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10"/>
      <c r="C979" s="28"/>
      <c r="D979" s="2"/>
      <c r="E979" s="37"/>
      <c r="F979" s="2"/>
      <c r="G979" s="3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10"/>
      <c r="C980" s="28"/>
      <c r="D980" s="2"/>
      <c r="E980" s="37"/>
      <c r="F980" s="2"/>
      <c r="G980" s="3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10"/>
      <c r="C981" s="28"/>
      <c r="D981" s="2"/>
      <c r="E981" s="37"/>
      <c r="F981" s="2"/>
      <c r="G981" s="3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10"/>
      <c r="C982" s="28"/>
      <c r="D982" s="2"/>
      <c r="E982" s="37"/>
      <c r="F982" s="2"/>
      <c r="G982" s="3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10"/>
      <c r="C983" s="28"/>
      <c r="D983" s="2"/>
      <c r="E983" s="37"/>
      <c r="F983" s="2"/>
      <c r="G983" s="3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10"/>
      <c r="C984" s="28"/>
      <c r="D984" s="2"/>
      <c r="E984" s="37"/>
      <c r="F984" s="2"/>
      <c r="G984" s="3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10"/>
      <c r="C985" s="28"/>
      <c r="D985" s="2"/>
      <c r="E985" s="37"/>
      <c r="F985" s="2"/>
      <c r="G985" s="3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10"/>
      <c r="C986" s="28"/>
      <c r="D986" s="2"/>
      <c r="E986" s="37"/>
      <c r="F986" s="2"/>
      <c r="G986" s="3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10"/>
      <c r="C987" s="28"/>
      <c r="D987" s="2"/>
      <c r="E987" s="37"/>
      <c r="F987" s="2"/>
      <c r="G987" s="3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10"/>
      <c r="C988" s="28"/>
      <c r="D988" s="2"/>
      <c r="E988" s="37"/>
      <c r="F988" s="2"/>
      <c r="G988" s="3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10"/>
      <c r="C989" s="28"/>
      <c r="D989" s="2"/>
      <c r="E989" s="37"/>
      <c r="F989" s="2"/>
      <c r="G989" s="3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10"/>
      <c r="C990" s="28"/>
      <c r="D990" s="2"/>
      <c r="E990" s="37"/>
      <c r="F990" s="2"/>
      <c r="G990" s="3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10"/>
      <c r="C991" s="28"/>
      <c r="D991" s="2"/>
      <c r="E991" s="37"/>
      <c r="F991" s="2"/>
      <c r="G991" s="3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10"/>
      <c r="C992" s="28"/>
      <c r="D992" s="2"/>
      <c r="E992" s="37"/>
      <c r="F992" s="2"/>
      <c r="G992" s="3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10"/>
      <c r="C993" s="28"/>
      <c r="D993" s="2"/>
      <c r="E993" s="37"/>
      <c r="F993" s="2"/>
      <c r="G993" s="3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10"/>
      <c r="C994" s="28"/>
      <c r="D994" s="2"/>
      <c r="E994" s="37"/>
      <c r="F994" s="2"/>
      <c r="G994" s="3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10"/>
      <c r="C995" s="28"/>
      <c r="D995" s="2"/>
      <c r="E995" s="37"/>
      <c r="F995" s="2"/>
      <c r="G995" s="3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10"/>
      <c r="C996" s="28"/>
      <c r="D996" s="2"/>
      <c r="E996" s="37"/>
      <c r="F996" s="2"/>
      <c r="G996" s="3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10"/>
      <c r="C997" s="28"/>
      <c r="D997" s="2"/>
      <c r="E997" s="37"/>
      <c r="F997" s="2"/>
      <c r="G997" s="3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10"/>
      <c r="C998" s="28"/>
      <c r="D998" s="2"/>
      <c r="E998" s="37"/>
      <c r="F998" s="2"/>
      <c r="G998" s="3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10"/>
      <c r="C999" s="28"/>
      <c r="D999" s="2"/>
      <c r="E999" s="37"/>
      <c r="F999" s="2"/>
      <c r="G999" s="3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10"/>
      <c r="C1000" s="28"/>
      <c r="D1000" s="2"/>
      <c r="E1000" s="37"/>
      <c r="F1000" s="2"/>
      <c r="G1000" s="3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10"/>
      <c r="C1001" s="28"/>
      <c r="D1001" s="2"/>
      <c r="E1001" s="37"/>
      <c r="F1001" s="2"/>
      <c r="G1001" s="38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10"/>
      <c r="C1002" s="28"/>
      <c r="D1002" s="2"/>
      <c r="E1002" s="37"/>
      <c r="F1002" s="2"/>
      <c r="G1002" s="38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10"/>
      <c r="C1003" s="28"/>
      <c r="D1003" s="2"/>
      <c r="E1003" s="37"/>
      <c r="F1003" s="2"/>
      <c r="G1003" s="38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" customHeight="1" x14ac:dyDescent="0.25">
      <c r="A1004" s="2"/>
      <c r="B1004" s="10"/>
      <c r="C1004" s="28"/>
      <c r="D1004" s="2"/>
      <c r="E1004" s="37"/>
      <c r="F1004" s="2"/>
      <c r="G1004" s="38"/>
    </row>
    <row r="1005" spans="1:26" ht="15" customHeight="1" x14ac:dyDescent="0.25">
      <c r="A1005" s="2"/>
      <c r="B1005" s="10"/>
      <c r="C1005" s="28"/>
      <c r="D1005" s="2"/>
      <c r="E1005" s="37"/>
      <c r="F1005" s="2"/>
      <c r="G1005" s="38"/>
    </row>
    <row r="1006" spans="1:26" ht="15" customHeight="1" x14ac:dyDescent="0.25">
      <c r="A1006" s="2"/>
      <c r="B1006" s="10"/>
      <c r="C1006" s="28"/>
      <c r="D1006" s="2"/>
      <c r="E1006" s="37"/>
      <c r="F1006" s="2"/>
      <c r="G1006" s="38"/>
    </row>
    <row r="1007" spans="1:26" ht="15" customHeight="1" x14ac:dyDescent="0.25">
      <c r="A1007" s="2"/>
      <c r="B1007" s="10"/>
      <c r="C1007" s="28"/>
      <c r="D1007" s="2"/>
      <c r="E1007" s="37"/>
      <c r="F1007" s="2"/>
      <c r="G1007" s="38"/>
    </row>
    <row r="1008" spans="1:26" ht="15" customHeight="1" x14ac:dyDescent="0.25">
      <c r="A1008" s="2"/>
      <c r="B1008" s="10"/>
      <c r="C1008" s="28"/>
      <c r="D1008" s="2"/>
      <c r="E1008" s="37"/>
      <c r="F1008" s="2"/>
      <c r="G1008" s="38"/>
    </row>
    <row r="1009" spans="1:7" ht="15" customHeight="1" x14ac:dyDescent="0.25">
      <c r="A1009" s="2"/>
      <c r="B1009" s="10"/>
      <c r="C1009" s="28"/>
      <c r="D1009" s="2"/>
      <c r="E1009" s="37"/>
      <c r="F1009" s="2"/>
      <c r="G1009" s="38"/>
    </row>
    <row r="1010" spans="1:7" x14ac:dyDescent="0.25">
      <c r="A1010" s="2"/>
      <c r="B1010" s="10"/>
      <c r="C1010" s="28"/>
      <c r="D1010" s="2"/>
      <c r="E1010" s="37"/>
      <c r="F1010" s="2"/>
      <c r="G1010" s="38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zoomScale="75" zoomScaleNormal="75" workbookViewId="0">
      <selection sqref="A1:E1"/>
    </sheetView>
  </sheetViews>
  <sheetFormatPr defaultColWidth="14.44140625" defaultRowHeight="15" customHeight="1" x14ac:dyDescent="0.25"/>
  <cols>
    <col min="1" max="1" width="16.109375" style="40" customWidth="1"/>
    <col min="2" max="2" width="15.6640625" style="40" customWidth="1"/>
    <col min="3" max="3" width="10.33203125" style="40" customWidth="1"/>
    <col min="4" max="4" width="29.44140625" style="40" customWidth="1"/>
    <col min="5" max="5" width="10.88671875" style="137" customWidth="1"/>
    <col min="6" max="6" width="11.44140625" style="40" customWidth="1"/>
    <col min="7" max="7" width="10.5546875" style="40" customWidth="1"/>
    <col min="8" max="26" width="9.109375" style="40" customWidth="1"/>
    <col min="27" max="16384" width="14.44140625" style="40"/>
  </cols>
  <sheetData>
    <row r="1" spans="1:26" s="137" customFormat="1" x14ac:dyDescent="0.25">
      <c r="A1" s="262" t="s">
        <v>0</v>
      </c>
      <c r="B1" s="263"/>
      <c r="C1" s="263"/>
      <c r="D1" s="263"/>
      <c r="E1" s="263"/>
      <c r="F1" s="13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37" customFormat="1" ht="15.6" x14ac:dyDescent="0.3">
      <c r="A2" s="264" t="s">
        <v>114</v>
      </c>
      <c r="B2" s="265"/>
      <c r="C2" s="265"/>
      <c r="D2" s="265"/>
      <c r="E2" s="265"/>
      <c r="G2" s="3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 x14ac:dyDescent="0.25">
      <c r="A3" s="4"/>
      <c r="B3" s="5"/>
      <c r="C3" s="6"/>
      <c r="D3" s="4"/>
      <c r="E3" s="243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6" x14ac:dyDescent="0.3">
      <c r="A4" s="114" t="s">
        <v>165</v>
      </c>
      <c r="B4" s="8"/>
      <c r="C4" s="9" t="s">
        <v>312</v>
      </c>
      <c r="D4" s="2"/>
      <c r="E4" s="10" t="s">
        <v>2</v>
      </c>
      <c r="F4" s="2"/>
      <c r="G4" s="3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 x14ac:dyDescent="0.25">
      <c r="A5" s="4"/>
      <c r="B5" s="5"/>
      <c r="C5" s="26"/>
      <c r="D5" s="4"/>
      <c r="E5" s="24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6" x14ac:dyDescent="0.3">
      <c r="A6" s="11" t="s">
        <v>3</v>
      </c>
      <c r="B6" s="12" t="s">
        <v>4</v>
      </c>
      <c r="C6" s="28">
        <v>1</v>
      </c>
      <c r="D6" s="31"/>
      <c r="E6" s="245"/>
      <c r="F6" s="2"/>
      <c r="G6" s="119" t="s">
        <v>164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9"/>
      <c r="B7" s="30"/>
      <c r="C7" s="28"/>
      <c r="F7" s="29"/>
      <c r="G7" s="2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6" x14ac:dyDescent="0.3">
      <c r="A8" s="29"/>
      <c r="B8" s="12" t="s">
        <v>38</v>
      </c>
      <c r="C8" s="28">
        <v>1</v>
      </c>
      <c r="D8" s="31"/>
      <c r="E8" s="245"/>
      <c r="F8" s="29"/>
      <c r="G8" s="2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4"/>
      <c r="B9" s="30"/>
      <c r="C9" s="28"/>
      <c r="D9" s="31"/>
      <c r="E9" s="245"/>
      <c r="F9" s="29"/>
      <c r="G9" s="2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6" x14ac:dyDescent="0.3">
      <c r="A10" s="29"/>
      <c r="B10" s="12" t="s">
        <v>6</v>
      </c>
      <c r="C10" s="13">
        <v>1</v>
      </c>
      <c r="D10" s="110"/>
      <c r="E10" s="245"/>
      <c r="F10" s="29"/>
      <c r="G10" s="2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9"/>
      <c r="B11" s="30"/>
      <c r="C11" s="28"/>
      <c r="D11" s="29"/>
      <c r="E11" s="15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6" x14ac:dyDescent="0.3">
      <c r="A12" s="4"/>
      <c r="B12" s="109" t="s">
        <v>11</v>
      </c>
      <c r="C12" s="33">
        <v>1</v>
      </c>
      <c r="D12" s="41"/>
      <c r="E12" s="41"/>
      <c r="F12" s="29"/>
      <c r="G12" s="2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6" x14ac:dyDescent="0.3">
      <c r="A13" s="4"/>
      <c r="B13" s="109"/>
      <c r="C13" s="33">
        <v>2</v>
      </c>
      <c r="D13" s="110"/>
      <c r="E13" s="246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31" customFormat="1" ht="15.6" x14ac:dyDescent="0.3">
      <c r="A14" s="4"/>
      <c r="B14" s="109"/>
      <c r="C14" s="33"/>
      <c r="D14" s="110"/>
      <c r="E14" s="246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6" x14ac:dyDescent="0.3">
      <c r="A15" s="4"/>
      <c r="B15" s="109" t="s">
        <v>25</v>
      </c>
      <c r="C15" s="33">
        <v>1</v>
      </c>
      <c r="D15" s="41"/>
      <c r="E15" s="246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131" customFormat="1" ht="15.6" x14ac:dyDescent="0.3">
      <c r="A16" s="4"/>
      <c r="B16" s="109"/>
      <c r="C16" s="33">
        <v>2</v>
      </c>
      <c r="D16" s="41"/>
      <c r="E16" s="246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30"/>
      <c r="C17" s="28"/>
      <c r="D17" s="29"/>
      <c r="E17" s="246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6" x14ac:dyDescent="0.3">
      <c r="A18" s="4"/>
      <c r="B18" s="12" t="s">
        <v>7</v>
      </c>
      <c r="C18" s="33">
        <v>1</v>
      </c>
      <c r="D18" s="110"/>
      <c r="E18" s="245"/>
      <c r="F18" s="4"/>
      <c r="G18" s="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4"/>
      <c r="B19" s="4"/>
      <c r="C19" s="33"/>
      <c r="D19" s="34"/>
      <c r="E19" s="245"/>
      <c r="F19" s="4"/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6" x14ac:dyDescent="0.3">
      <c r="A20" s="4"/>
      <c r="B20" s="109" t="s">
        <v>18</v>
      </c>
      <c r="C20" s="33">
        <v>1</v>
      </c>
      <c r="D20" s="41"/>
      <c r="E20" s="245"/>
      <c r="F20" s="4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4"/>
      <c r="B21" s="4"/>
      <c r="C21" s="33">
        <v>2</v>
      </c>
      <c r="D21" s="110"/>
      <c r="E21" s="245"/>
      <c r="F21" s="4"/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4"/>
      <c r="B22" s="4"/>
      <c r="C22" s="33"/>
      <c r="D22" s="110"/>
      <c r="E22" s="245"/>
      <c r="F22" s="4"/>
      <c r="G22" s="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6" x14ac:dyDescent="0.3">
      <c r="A23" s="4"/>
      <c r="B23" s="109" t="s">
        <v>19</v>
      </c>
      <c r="C23" s="33">
        <v>1</v>
      </c>
      <c r="D23" s="110"/>
      <c r="E23" s="245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E24" s="245"/>
      <c r="F24" s="4"/>
      <c r="G24" s="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E25" s="245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6" x14ac:dyDescent="0.3">
      <c r="A26" s="11" t="s">
        <v>9</v>
      </c>
      <c r="B26" s="12" t="s">
        <v>4</v>
      </c>
      <c r="C26" s="28">
        <v>1</v>
      </c>
      <c r="D26" s="34"/>
      <c r="E26" s="245"/>
      <c r="F26" s="4"/>
      <c r="G26" s="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1"/>
      <c r="B27" s="131"/>
      <c r="C27" s="131"/>
      <c r="D27" s="131"/>
      <c r="F27" s="2"/>
      <c r="G27" s="3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">
      <c r="B28" s="12" t="s">
        <v>64</v>
      </c>
      <c r="C28" s="33">
        <v>1</v>
      </c>
      <c r="D28" s="41"/>
      <c r="E28" s="246"/>
      <c r="F28" s="4"/>
      <c r="G28" s="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"/>
      <c r="B29" s="5"/>
      <c r="C29" s="33"/>
      <c r="D29" s="110"/>
      <c r="E29" s="246"/>
      <c r="F29" s="4"/>
      <c r="G29" s="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31" customFormat="1" ht="15.75" customHeight="1" x14ac:dyDescent="0.3">
      <c r="A30" s="4"/>
      <c r="B30" s="12" t="s">
        <v>78</v>
      </c>
      <c r="C30" s="33">
        <v>1</v>
      </c>
      <c r="D30" s="110"/>
      <c r="E30" s="246"/>
      <c r="F30" s="4"/>
      <c r="G30" s="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31" customFormat="1" ht="15.75" customHeight="1" x14ac:dyDescent="0.25">
      <c r="A31" s="4"/>
      <c r="B31" s="5"/>
      <c r="C31" s="33"/>
      <c r="D31" s="110"/>
      <c r="E31" s="246"/>
      <c r="F31" s="4"/>
      <c r="G31" s="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131"/>
      <c r="B32" s="12" t="s">
        <v>6</v>
      </c>
      <c r="C32" s="28">
        <v>1</v>
      </c>
      <c r="D32" s="41"/>
      <c r="E32" s="41"/>
      <c r="F32" s="2"/>
      <c r="G32" s="3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9"/>
      <c r="B33" s="12"/>
      <c r="C33" s="28">
        <v>2</v>
      </c>
      <c r="D33" s="42"/>
      <c r="E33" s="246"/>
      <c r="F33" s="29"/>
      <c r="G33" s="2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9"/>
      <c r="B34" s="12"/>
      <c r="C34" s="28">
        <v>3</v>
      </c>
      <c r="D34" s="41"/>
      <c r="E34" s="246"/>
      <c r="F34" s="29"/>
      <c r="G34" s="2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9"/>
      <c r="B35" s="12"/>
      <c r="C35" s="38"/>
      <c r="D35" s="42"/>
      <c r="E35" s="247"/>
      <c r="F35" s="29"/>
      <c r="G35" s="2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9"/>
      <c r="B36" s="109" t="s">
        <v>25</v>
      </c>
      <c r="C36" s="38">
        <v>1</v>
      </c>
      <c r="D36" s="41"/>
      <c r="E36" s="246"/>
      <c r="F36" s="29"/>
      <c r="G36" s="2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29"/>
      <c r="B37" s="109"/>
      <c r="C37" s="38">
        <v>2</v>
      </c>
      <c r="D37" s="41"/>
      <c r="E37" s="246"/>
      <c r="F37" s="29"/>
      <c r="G37" s="2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31" customFormat="1" ht="15.75" customHeight="1" x14ac:dyDescent="0.3">
      <c r="A38" s="29"/>
      <c r="B38" s="109"/>
      <c r="C38" s="38">
        <v>3</v>
      </c>
      <c r="D38" s="41"/>
      <c r="E38" s="247"/>
      <c r="F38" s="29"/>
      <c r="G38" s="2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31" customFormat="1" ht="15.75" customHeight="1" x14ac:dyDescent="0.3">
      <c r="A39" s="29"/>
      <c r="B39" s="109"/>
      <c r="C39" s="38">
        <v>4</v>
      </c>
      <c r="D39" s="42"/>
      <c r="E39" s="247"/>
      <c r="F39" s="29"/>
      <c r="G39" s="2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11"/>
      <c r="B40" s="29"/>
      <c r="C40" s="28"/>
      <c r="D40" s="128"/>
      <c r="E40" s="246"/>
      <c r="F40" s="2"/>
      <c r="G40" s="3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11"/>
      <c r="B41" s="12" t="s">
        <v>15</v>
      </c>
      <c r="C41" s="28">
        <v>1</v>
      </c>
      <c r="D41" s="42"/>
      <c r="E41" s="246"/>
      <c r="F41" s="16"/>
      <c r="G41" s="3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4"/>
      <c r="B42" s="12"/>
      <c r="C42" s="28"/>
      <c r="D42" s="41"/>
      <c r="E42" s="41"/>
      <c r="F42" s="16"/>
      <c r="G42" s="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131" customFormat="1" ht="15.75" customHeight="1" x14ac:dyDescent="0.3">
      <c r="A43" s="4"/>
      <c r="B43" s="109" t="s">
        <v>79</v>
      </c>
      <c r="C43" s="28">
        <v>1</v>
      </c>
      <c r="D43" s="41"/>
      <c r="E43" s="41"/>
      <c r="F43" s="16"/>
      <c r="G43" s="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131" customFormat="1" ht="15.75" customHeight="1" x14ac:dyDescent="0.3">
      <c r="A44" s="4"/>
      <c r="B44" s="12"/>
      <c r="C44" s="28">
        <v>2</v>
      </c>
      <c r="D44" s="41"/>
      <c r="E44" s="41"/>
      <c r="F44" s="16"/>
      <c r="G44" s="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131" customFormat="1" ht="15.75" customHeight="1" x14ac:dyDescent="0.3">
      <c r="A45" s="4"/>
      <c r="B45" s="12"/>
      <c r="C45" s="28"/>
      <c r="E45" s="137"/>
      <c r="F45" s="16"/>
      <c r="G45" s="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3">
      <c r="A46" s="4">
        <v>3</v>
      </c>
      <c r="B46" s="12" t="s">
        <v>7</v>
      </c>
      <c r="C46" s="28">
        <v>1</v>
      </c>
      <c r="D46" s="118"/>
      <c r="E46" s="247"/>
      <c r="F46" s="18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5"/>
      <c r="C47" s="28">
        <v>2</v>
      </c>
      <c r="D47" s="42"/>
      <c r="E47" s="247"/>
      <c r="F47" s="18"/>
      <c r="G47" s="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11"/>
      <c r="B48" s="10"/>
      <c r="C48" s="28">
        <v>3</v>
      </c>
      <c r="D48" s="42"/>
      <c r="E48" s="247"/>
      <c r="F48" s="16"/>
      <c r="G48" s="3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11"/>
      <c r="B49" s="12"/>
      <c r="C49" s="28">
        <v>4</v>
      </c>
      <c r="D49" s="128"/>
      <c r="E49" s="246"/>
      <c r="F49" s="4"/>
      <c r="G49" s="38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3">
      <c r="A50" s="11"/>
      <c r="B50" s="12"/>
      <c r="C50" s="28">
        <v>5</v>
      </c>
      <c r="D50" s="118"/>
      <c r="E50" s="247"/>
      <c r="F50" s="4"/>
      <c r="G50" s="13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11"/>
      <c r="B51" s="12"/>
      <c r="C51" s="28">
        <v>6</v>
      </c>
      <c r="D51" s="129"/>
      <c r="E51" s="247"/>
      <c r="F51" s="4"/>
      <c r="G51" s="13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11"/>
      <c r="B52" s="12"/>
      <c r="C52" s="28">
        <v>7</v>
      </c>
      <c r="D52" s="42"/>
      <c r="E52" s="247"/>
      <c r="F52" s="4"/>
      <c r="G52" s="131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11"/>
      <c r="B53" s="12"/>
      <c r="C53" s="28">
        <v>8</v>
      </c>
      <c r="D53" s="118"/>
      <c r="E53" s="247"/>
      <c r="F53" s="4"/>
      <c r="G53" s="13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11"/>
      <c r="B54" s="5"/>
      <c r="C54" s="28"/>
      <c r="D54" s="131"/>
      <c r="E54" s="41"/>
      <c r="F54" s="4"/>
      <c r="G54" s="3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11"/>
      <c r="B55" s="12" t="s">
        <v>18</v>
      </c>
      <c r="C55" s="28">
        <v>1</v>
      </c>
      <c r="D55" s="42"/>
      <c r="E55" s="246"/>
      <c r="F55" s="4"/>
      <c r="G55" s="3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11"/>
      <c r="B56" s="12"/>
      <c r="C56" s="28">
        <v>2</v>
      </c>
      <c r="D56" s="118"/>
      <c r="E56" s="246"/>
      <c r="F56" s="4"/>
      <c r="G56" s="3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11"/>
      <c r="B57" s="5"/>
      <c r="C57" s="28">
        <v>3</v>
      </c>
      <c r="D57" s="42"/>
      <c r="E57" s="247"/>
      <c r="F57" s="4"/>
      <c r="G57" s="3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131" customFormat="1" ht="15.75" customHeight="1" x14ac:dyDescent="0.3">
      <c r="A58" s="11"/>
      <c r="B58" s="5"/>
      <c r="C58" s="28">
        <v>4</v>
      </c>
      <c r="D58" s="42"/>
      <c r="E58" s="247"/>
      <c r="F58" s="4"/>
      <c r="G58" s="3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11"/>
      <c r="B59" s="5"/>
      <c r="C59" s="28">
        <v>5</v>
      </c>
      <c r="D59" s="42"/>
      <c r="E59" s="247"/>
      <c r="F59" s="4"/>
      <c r="G59" s="3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4"/>
      <c r="B60" s="131"/>
      <c r="C60" s="131"/>
      <c r="D60" s="41"/>
      <c r="E60" s="41"/>
      <c r="F60" s="4"/>
      <c r="G60" s="13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11"/>
      <c r="B61" s="12" t="s">
        <v>8</v>
      </c>
      <c r="C61" s="28">
        <v>1</v>
      </c>
      <c r="D61" s="118"/>
      <c r="E61" s="246"/>
      <c r="F61" s="4"/>
      <c r="G61" s="13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131" customFormat="1" ht="15.75" customHeight="1" x14ac:dyDescent="0.3">
      <c r="A62" s="11"/>
      <c r="B62" s="12"/>
      <c r="C62" s="28">
        <v>2</v>
      </c>
      <c r="D62" s="42"/>
      <c r="E62" s="246"/>
      <c r="F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131" customFormat="1" ht="15.75" customHeight="1" x14ac:dyDescent="0.3">
      <c r="A63" s="11"/>
      <c r="B63" s="12"/>
      <c r="C63" s="28">
        <v>3</v>
      </c>
      <c r="D63" s="42"/>
      <c r="E63" s="246"/>
      <c r="F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11"/>
      <c r="B64" s="5"/>
      <c r="C64" s="28"/>
      <c r="D64" s="41"/>
      <c r="E64" s="41"/>
      <c r="F64" s="4"/>
      <c r="G64" s="13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11"/>
      <c r="B65" s="12" t="s">
        <v>19</v>
      </c>
      <c r="C65" s="28">
        <v>1</v>
      </c>
      <c r="D65" s="42"/>
      <c r="E65" s="246"/>
      <c r="F65" s="4"/>
      <c r="G65" s="13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11"/>
      <c r="B66" s="12"/>
      <c r="C66" s="28">
        <v>2</v>
      </c>
      <c r="D66" s="41"/>
      <c r="E66" s="247"/>
      <c r="F66" s="18"/>
      <c r="G66" s="13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12"/>
      <c r="C67" s="44"/>
      <c r="D67" s="41"/>
      <c r="E67" s="247"/>
      <c r="F67" s="4"/>
      <c r="G67" s="13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109" t="s">
        <v>23</v>
      </c>
      <c r="C68" s="44">
        <v>1</v>
      </c>
      <c r="D68" s="41"/>
      <c r="E68" s="247"/>
      <c r="F68" s="4"/>
      <c r="G68" s="13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131" customFormat="1" ht="15.75" customHeight="1" x14ac:dyDescent="0.3">
      <c r="A69" s="2"/>
      <c r="B69" s="109"/>
      <c r="C69" s="44">
        <v>2</v>
      </c>
      <c r="D69" s="41"/>
      <c r="E69" s="247"/>
      <c r="F69" s="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131"/>
      <c r="C70" s="131"/>
      <c r="D70" s="131"/>
      <c r="E70" s="247"/>
      <c r="F70" s="4"/>
      <c r="G70" s="13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109" t="s">
        <v>22</v>
      </c>
      <c r="C71" s="44">
        <v>1</v>
      </c>
      <c r="D71" s="41"/>
      <c r="E71" s="247"/>
      <c r="F71" s="18"/>
      <c r="G71" s="131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2"/>
      <c r="B72" s="12"/>
      <c r="C72" s="44"/>
      <c r="D72" s="41"/>
      <c r="E72" s="245"/>
      <c r="F72" s="18"/>
      <c r="G72" s="13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11"/>
      <c r="B73" s="131"/>
      <c r="C73" s="131"/>
      <c r="D73" s="131"/>
      <c r="E73" s="245"/>
      <c r="F73" s="4"/>
      <c r="G73" s="3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11" t="s">
        <v>34</v>
      </c>
      <c r="B74" s="10"/>
      <c r="C74" s="38">
        <v>1</v>
      </c>
      <c r="D74" s="42"/>
      <c r="E74" s="245"/>
      <c r="F74" s="2"/>
      <c r="G74" s="3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131" customFormat="1" ht="15.75" customHeight="1" x14ac:dyDescent="0.3">
      <c r="A75" s="11"/>
      <c r="B75" s="10"/>
      <c r="C75" s="38">
        <v>2</v>
      </c>
      <c r="D75" s="42"/>
      <c r="E75" s="245"/>
      <c r="F75" s="2"/>
      <c r="G75" s="3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131" customFormat="1" ht="15.75" customHeight="1" x14ac:dyDescent="0.3">
      <c r="A76" s="11"/>
      <c r="B76" s="10"/>
      <c r="C76" s="38">
        <v>3</v>
      </c>
      <c r="D76" s="42"/>
      <c r="E76" s="245"/>
      <c r="F76" s="2"/>
      <c r="G76" s="3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10"/>
      <c r="C77" s="28"/>
      <c r="D77" s="2"/>
      <c r="E77" s="245"/>
      <c r="F77" s="2"/>
      <c r="G77" s="38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3" t="s">
        <v>36</v>
      </c>
      <c r="B78" s="10"/>
      <c r="C78" s="28">
        <v>1</v>
      </c>
      <c r="D78" s="42"/>
      <c r="E78" s="245"/>
      <c r="F78" s="2"/>
      <c r="G78" s="3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s="131" customFormat="1" ht="15.75" customHeight="1" x14ac:dyDescent="0.3">
      <c r="A79" s="43"/>
      <c r="B79" s="10"/>
      <c r="C79" s="28">
        <v>2</v>
      </c>
      <c r="D79" s="42"/>
      <c r="E79" s="245"/>
      <c r="F79" s="2"/>
      <c r="G79" s="3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5">
      <c r="A80" s="2"/>
      <c r="B80" s="10"/>
      <c r="C80" s="28"/>
      <c r="D80" s="2"/>
      <c r="E80" s="245"/>
      <c r="F80" s="2"/>
      <c r="G80" s="3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5">
      <c r="A81" s="18" t="s">
        <v>20</v>
      </c>
      <c r="B81" s="10"/>
      <c r="C81" s="28"/>
      <c r="D81" s="2"/>
      <c r="E81" s="245"/>
      <c r="F81" s="2"/>
      <c r="G81" s="3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5">
      <c r="A82" s="22" t="s">
        <v>21</v>
      </c>
      <c r="B82" s="23"/>
      <c r="C82" s="36"/>
      <c r="D82" s="24"/>
      <c r="E82" s="245"/>
      <c r="F82" s="2"/>
      <c r="G82" s="3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0"/>
      <c r="C83" s="28"/>
      <c r="D83" s="2"/>
      <c r="E83" s="245"/>
      <c r="F83" s="2"/>
      <c r="G83" s="3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0"/>
      <c r="C84" s="28"/>
      <c r="D84" s="2"/>
      <c r="E84" s="245"/>
      <c r="F84" s="2"/>
      <c r="G84" s="3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0"/>
      <c r="C85" s="28"/>
      <c r="D85" s="2"/>
      <c r="E85" s="248"/>
      <c r="F85" s="18"/>
      <c r="G85" s="3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0"/>
      <c r="C86" s="28"/>
      <c r="D86" s="2"/>
      <c r="E86" s="249"/>
      <c r="F86" s="18"/>
      <c r="G86" s="3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0"/>
      <c r="C87" s="28"/>
      <c r="D87" s="2"/>
      <c r="E87" s="250"/>
      <c r="F87" s="2"/>
      <c r="G87" s="3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0"/>
      <c r="C88" s="28"/>
      <c r="D88" s="2"/>
      <c r="E88" s="250"/>
      <c r="F88" s="2"/>
      <c r="G88" s="3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0"/>
      <c r="C89" s="28"/>
      <c r="D89" s="2"/>
      <c r="E89" s="250"/>
      <c r="F89" s="2"/>
      <c r="G89" s="3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0"/>
      <c r="C90" s="28"/>
      <c r="D90" s="2"/>
      <c r="E90" s="250"/>
      <c r="F90" s="2"/>
      <c r="G90" s="3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0"/>
      <c r="C91" s="28"/>
      <c r="D91" s="2"/>
      <c r="E91" s="250"/>
      <c r="F91" s="2"/>
      <c r="G91" s="3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0"/>
      <c r="C92" s="28"/>
      <c r="D92" s="2"/>
      <c r="E92" s="250"/>
      <c r="F92" s="2"/>
      <c r="G92" s="3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0"/>
      <c r="C93" s="28"/>
      <c r="D93" s="2"/>
      <c r="E93" s="250"/>
      <c r="F93" s="2"/>
      <c r="G93" s="3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0"/>
      <c r="C94" s="28"/>
      <c r="D94" s="2"/>
      <c r="E94" s="250"/>
      <c r="F94" s="2"/>
      <c r="G94" s="3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0"/>
      <c r="C95" s="28"/>
      <c r="D95" s="2"/>
      <c r="E95" s="250"/>
      <c r="F95" s="2"/>
      <c r="G95" s="3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0"/>
      <c r="C96" s="28"/>
      <c r="D96" s="2"/>
      <c r="E96" s="250"/>
      <c r="F96" s="2"/>
      <c r="G96" s="3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0"/>
      <c r="C97" s="28"/>
      <c r="D97" s="2"/>
      <c r="E97" s="250"/>
      <c r="F97" s="2"/>
      <c r="G97" s="3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0"/>
      <c r="C98" s="28"/>
      <c r="D98" s="2"/>
      <c r="E98" s="250"/>
      <c r="F98" s="2"/>
      <c r="G98" s="3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0"/>
      <c r="C99" s="28"/>
      <c r="D99" s="2"/>
      <c r="E99" s="250"/>
      <c r="F99" s="2"/>
      <c r="G99" s="3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0"/>
      <c r="C100" s="28"/>
      <c r="D100" s="2"/>
      <c r="E100" s="250"/>
      <c r="F100" s="2"/>
      <c r="G100" s="3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0"/>
      <c r="C101" s="28"/>
      <c r="D101" s="2"/>
      <c r="E101" s="250"/>
      <c r="F101" s="2"/>
      <c r="G101" s="3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0"/>
      <c r="C102" s="28"/>
      <c r="D102" s="2"/>
      <c r="E102" s="250"/>
      <c r="F102" s="2"/>
      <c r="G102" s="3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0"/>
      <c r="C103" s="28"/>
      <c r="D103" s="2"/>
      <c r="E103" s="250"/>
      <c r="F103" s="2"/>
      <c r="G103" s="3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0"/>
      <c r="C104" s="28"/>
      <c r="D104" s="2"/>
      <c r="E104" s="250"/>
      <c r="F104" s="2"/>
      <c r="G104" s="3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0"/>
      <c r="C105" s="28"/>
      <c r="D105" s="2"/>
      <c r="E105" s="250"/>
      <c r="F105" s="2"/>
      <c r="G105" s="3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0"/>
      <c r="C106" s="28"/>
      <c r="D106" s="2"/>
      <c r="E106" s="250"/>
      <c r="F106" s="2"/>
      <c r="G106" s="3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0"/>
      <c r="C107" s="28"/>
      <c r="D107" s="2"/>
      <c r="E107" s="250"/>
      <c r="F107" s="2"/>
      <c r="G107" s="3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0"/>
      <c r="C108" s="28"/>
      <c r="D108" s="2"/>
      <c r="E108" s="250"/>
      <c r="F108" s="2"/>
      <c r="G108" s="3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0"/>
      <c r="C109" s="28"/>
      <c r="D109" s="2"/>
      <c r="E109" s="250"/>
      <c r="F109" s="2"/>
      <c r="G109" s="3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0"/>
      <c r="C110" s="28"/>
      <c r="D110" s="2"/>
      <c r="E110" s="250"/>
      <c r="F110" s="2"/>
      <c r="G110" s="3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0"/>
      <c r="C111" s="28"/>
      <c r="D111" s="2"/>
      <c r="E111" s="250"/>
      <c r="F111" s="2"/>
      <c r="G111" s="3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0"/>
      <c r="C112" s="28"/>
      <c r="D112" s="2"/>
      <c r="E112" s="250"/>
      <c r="F112" s="2"/>
      <c r="G112" s="3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0"/>
      <c r="C113" s="28"/>
      <c r="D113" s="2"/>
      <c r="E113" s="250"/>
      <c r="F113" s="2"/>
      <c r="G113" s="3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0"/>
      <c r="C114" s="28"/>
      <c r="D114" s="2"/>
      <c r="E114" s="250"/>
      <c r="F114" s="2"/>
      <c r="G114" s="3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0"/>
      <c r="C115" s="28"/>
      <c r="D115" s="2"/>
      <c r="E115" s="250"/>
      <c r="F115" s="2"/>
      <c r="G115" s="3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0"/>
      <c r="C116" s="28"/>
      <c r="D116" s="2"/>
      <c r="E116" s="250"/>
      <c r="F116" s="2"/>
      <c r="G116" s="3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0"/>
      <c r="C117" s="28"/>
      <c r="D117" s="2"/>
      <c r="E117" s="250"/>
      <c r="F117" s="2"/>
      <c r="G117" s="3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0"/>
      <c r="C118" s="28"/>
      <c r="D118" s="2"/>
      <c r="E118" s="250"/>
      <c r="F118" s="2"/>
      <c r="G118" s="3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0"/>
      <c r="C119" s="28"/>
      <c r="D119" s="2"/>
      <c r="E119" s="250"/>
      <c r="F119" s="2"/>
      <c r="G119" s="3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0"/>
      <c r="C120" s="28"/>
      <c r="D120" s="2"/>
      <c r="E120" s="250"/>
      <c r="F120" s="2"/>
      <c r="G120" s="3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0"/>
      <c r="C121" s="28"/>
      <c r="D121" s="2"/>
      <c r="E121" s="250"/>
      <c r="F121" s="2"/>
      <c r="G121" s="3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0"/>
      <c r="C122" s="28"/>
      <c r="D122" s="2"/>
      <c r="E122" s="250"/>
      <c r="F122" s="2"/>
      <c r="G122" s="3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0"/>
      <c r="C123" s="28"/>
      <c r="D123" s="2"/>
      <c r="E123" s="250"/>
      <c r="F123" s="2"/>
      <c r="G123" s="3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0"/>
      <c r="C124" s="28"/>
      <c r="D124" s="2"/>
      <c r="E124" s="250"/>
      <c r="F124" s="2"/>
      <c r="G124" s="3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0"/>
      <c r="C125" s="28"/>
      <c r="D125" s="2"/>
      <c r="E125" s="250"/>
      <c r="F125" s="2"/>
      <c r="G125" s="3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0"/>
      <c r="C126" s="28"/>
      <c r="D126" s="2"/>
      <c r="E126" s="250"/>
      <c r="F126" s="2"/>
      <c r="G126" s="3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0"/>
      <c r="C127" s="28"/>
      <c r="D127" s="2"/>
      <c r="E127" s="250"/>
      <c r="F127" s="2"/>
      <c r="G127" s="3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0"/>
      <c r="C128" s="28"/>
      <c r="D128" s="2"/>
      <c r="E128" s="250"/>
      <c r="F128" s="2"/>
      <c r="G128" s="3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0"/>
      <c r="C129" s="28"/>
      <c r="D129" s="2"/>
      <c r="E129" s="250"/>
      <c r="F129" s="2"/>
      <c r="G129" s="3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0"/>
      <c r="C130" s="28"/>
      <c r="D130" s="2"/>
      <c r="E130" s="250"/>
      <c r="F130" s="2"/>
      <c r="G130" s="3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0"/>
      <c r="C131" s="28"/>
      <c r="D131" s="2"/>
      <c r="E131" s="250"/>
      <c r="F131" s="2"/>
      <c r="G131" s="3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0"/>
      <c r="C132" s="28"/>
      <c r="D132" s="2"/>
      <c r="E132" s="250"/>
      <c r="F132" s="2"/>
      <c r="G132" s="3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0"/>
      <c r="C133" s="28"/>
      <c r="D133" s="2"/>
      <c r="E133" s="250"/>
      <c r="F133" s="2"/>
      <c r="G133" s="3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0"/>
      <c r="C134" s="28"/>
      <c r="D134" s="2"/>
      <c r="E134" s="250"/>
      <c r="F134" s="2"/>
      <c r="G134" s="3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0"/>
      <c r="C135" s="28"/>
      <c r="D135" s="2"/>
      <c r="E135" s="250"/>
      <c r="F135" s="2"/>
      <c r="G135" s="3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0"/>
      <c r="C136" s="28"/>
      <c r="D136" s="2"/>
      <c r="E136" s="250"/>
      <c r="F136" s="2"/>
      <c r="G136" s="3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0"/>
      <c r="C137" s="28"/>
      <c r="D137" s="2"/>
      <c r="E137" s="250"/>
      <c r="F137" s="2"/>
      <c r="G137" s="3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0"/>
      <c r="C138" s="28"/>
      <c r="D138" s="2"/>
      <c r="E138" s="250"/>
      <c r="F138" s="2"/>
      <c r="G138" s="3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0"/>
      <c r="C139" s="28"/>
      <c r="D139" s="2"/>
      <c r="E139" s="250"/>
      <c r="F139" s="2"/>
      <c r="G139" s="3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0"/>
      <c r="C140" s="28"/>
      <c r="D140" s="2"/>
      <c r="E140" s="250"/>
      <c r="F140" s="2"/>
      <c r="G140" s="3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0"/>
      <c r="C141" s="28"/>
      <c r="D141" s="2"/>
      <c r="E141" s="250"/>
      <c r="F141" s="2"/>
      <c r="G141" s="3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0"/>
      <c r="C142" s="28"/>
      <c r="D142" s="2"/>
      <c r="E142" s="250"/>
      <c r="F142" s="2"/>
      <c r="G142" s="3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0"/>
      <c r="C143" s="28"/>
      <c r="D143" s="2"/>
      <c r="E143" s="250"/>
      <c r="F143" s="2"/>
      <c r="G143" s="3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0"/>
      <c r="C144" s="28"/>
      <c r="D144" s="2"/>
      <c r="E144" s="250"/>
      <c r="F144" s="2"/>
      <c r="G144" s="3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0"/>
      <c r="C145" s="28"/>
      <c r="D145" s="2"/>
      <c r="E145" s="250"/>
      <c r="F145" s="2"/>
      <c r="G145" s="3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0"/>
      <c r="C146" s="28"/>
      <c r="D146" s="2"/>
      <c r="E146" s="250"/>
      <c r="F146" s="2"/>
      <c r="G146" s="3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0"/>
      <c r="C147" s="28"/>
      <c r="D147" s="2"/>
      <c r="E147" s="250"/>
      <c r="F147" s="2"/>
      <c r="G147" s="3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0"/>
      <c r="C148" s="28"/>
      <c r="D148" s="2"/>
      <c r="E148" s="250"/>
      <c r="F148" s="2"/>
      <c r="G148" s="3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0"/>
      <c r="C149" s="28"/>
      <c r="D149" s="2"/>
      <c r="E149" s="250"/>
      <c r="F149" s="2"/>
      <c r="G149" s="3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0"/>
      <c r="C150" s="28"/>
      <c r="D150" s="2"/>
      <c r="E150" s="250"/>
      <c r="F150" s="2"/>
      <c r="G150" s="3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0"/>
      <c r="C151" s="28"/>
      <c r="D151" s="2"/>
      <c r="E151" s="250"/>
      <c r="F151" s="2"/>
      <c r="G151" s="3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0"/>
      <c r="C152" s="28"/>
      <c r="D152" s="2"/>
      <c r="E152" s="250"/>
      <c r="F152" s="2"/>
      <c r="G152" s="3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0"/>
      <c r="C153" s="28"/>
      <c r="D153" s="2"/>
      <c r="E153" s="250"/>
      <c r="F153" s="2"/>
      <c r="G153" s="3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0"/>
      <c r="C154" s="28"/>
      <c r="D154" s="2"/>
      <c r="E154" s="250"/>
      <c r="F154" s="2"/>
      <c r="G154" s="3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0"/>
      <c r="C155" s="28"/>
      <c r="D155" s="2"/>
      <c r="E155" s="250"/>
      <c r="F155" s="2"/>
      <c r="G155" s="3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0"/>
      <c r="C156" s="28"/>
      <c r="D156" s="2"/>
      <c r="E156" s="250"/>
      <c r="F156" s="2"/>
      <c r="G156" s="3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0"/>
      <c r="C157" s="28"/>
      <c r="D157" s="2"/>
      <c r="E157" s="250"/>
      <c r="F157" s="2"/>
      <c r="G157" s="3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0"/>
      <c r="C158" s="28"/>
      <c r="D158" s="2"/>
      <c r="E158" s="250"/>
      <c r="F158" s="2"/>
      <c r="G158" s="3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0"/>
      <c r="C159" s="28"/>
      <c r="D159" s="2"/>
      <c r="E159" s="250"/>
      <c r="F159" s="2"/>
      <c r="G159" s="3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0"/>
      <c r="C160" s="28"/>
      <c r="D160" s="2"/>
      <c r="E160" s="250"/>
      <c r="F160" s="2"/>
      <c r="G160" s="3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0"/>
      <c r="C161" s="28"/>
      <c r="D161" s="2"/>
      <c r="E161" s="250"/>
      <c r="F161" s="2"/>
      <c r="G161" s="3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0"/>
      <c r="C162" s="28"/>
      <c r="D162" s="2"/>
      <c r="E162" s="250"/>
      <c r="F162" s="2"/>
      <c r="G162" s="3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0"/>
      <c r="C163" s="28"/>
      <c r="D163" s="2"/>
      <c r="E163" s="250"/>
      <c r="F163" s="2"/>
      <c r="G163" s="3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0"/>
      <c r="C164" s="28"/>
      <c r="D164" s="2"/>
      <c r="E164" s="250"/>
      <c r="F164" s="2"/>
      <c r="G164" s="3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0"/>
      <c r="C165" s="28"/>
      <c r="D165" s="2"/>
      <c r="E165" s="250"/>
      <c r="F165" s="2"/>
      <c r="G165" s="3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0"/>
      <c r="C166" s="28"/>
      <c r="D166" s="2"/>
      <c r="E166" s="250"/>
      <c r="F166" s="2"/>
      <c r="G166" s="3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0"/>
      <c r="C167" s="28"/>
      <c r="D167" s="2"/>
      <c r="E167" s="250"/>
      <c r="F167" s="2"/>
      <c r="G167" s="3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0"/>
      <c r="C168" s="28"/>
      <c r="D168" s="2"/>
      <c r="E168" s="250"/>
      <c r="F168" s="2"/>
      <c r="G168" s="3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0"/>
      <c r="C169" s="28"/>
      <c r="D169" s="2"/>
      <c r="E169" s="250"/>
      <c r="F169" s="2"/>
      <c r="G169" s="3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0"/>
      <c r="C170" s="28"/>
      <c r="D170" s="2"/>
      <c r="E170" s="250"/>
      <c r="F170" s="2"/>
      <c r="G170" s="3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0"/>
      <c r="C171" s="28"/>
      <c r="D171" s="2"/>
      <c r="E171" s="250"/>
      <c r="F171" s="2"/>
      <c r="G171" s="3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0"/>
      <c r="C172" s="28"/>
      <c r="D172" s="2"/>
      <c r="E172" s="250"/>
      <c r="F172" s="2"/>
      <c r="G172" s="3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0"/>
      <c r="C173" s="28"/>
      <c r="D173" s="2"/>
      <c r="E173" s="250"/>
      <c r="F173" s="2"/>
      <c r="G173" s="3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0"/>
      <c r="C174" s="28"/>
      <c r="D174" s="2"/>
      <c r="E174" s="250"/>
      <c r="F174" s="2"/>
      <c r="G174" s="3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0"/>
      <c r="C175" s="28"/>
      <c r="D175" s="2"/>
      <c r="E175" s="250"/>
      <c r="F175" s="2"/>
      <c r="G175" s="3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0"/>
      <c r="C176" s="28"/>
      <c r="D176" s="2"/>
      <c r="E176" s="250"/>
      <c r="F176" s="2"/>
      <c r="G176" s="3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0"/>
      <c r="C177" s="28"/>
      <c r="D177" s="2"/>
      <c r="E177" s="250"/>
      <c r="F177" s="2"/>
      <c r="G177" s="3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0"/>
      <c r="C178" s="28"/>
      <c r="D178" s="2"/>
      <c r="E178" s="250"/>
      <c r="F178" s="2"/>
      <c r="G178" s="3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0"/>
      <c r="C179" s="28"/>
      <c r="D179" s="2"/>
      <c r="E179" s="250"/>
      <c r="F179" s="2"/>
      <c r="G179" s="3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0"/>
      <c r="C180" s="28"/>
      <c r="D180" s="2"/>
      <c r="E180" s="250"/>
      <c r="F180" s="2"/>
      <c r="G180" s="3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0"/>
      <c r="C181" s="28"/>
      <c r="D181" s="2"/>
      <c r="E181" s="250"/>
      <c r="F181" s="2"/>
      <c r="G181" s="3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0"/>
      <c r="C182" s="28"/>
      <c r="D182" s="2"/>
      <c r="E182" s="250"/>
      <c r="F182" s="2"/>
      <c r="G182" s="3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0"/>
      <c r="C183" s="28"/>
      <c r="D183" s="2"/>
      <c r="E183" s="250"/>
      <c r="F183" s="2"/>
      <c r="G183" s="3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0"/>
      <c r="C184" s="28"/>
      <c r="D184" s="2"/>
      <c r="E184" s="250"/>
      <c r="F184" s="2"/>
      <c r="G184" s="3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0"/>
      <c r="C185" s="28"/>
      <c r="D185" s="2"/>
      <c r="E185" s="250"/>
      <c r="F185" s="2"/>
      <c r="G185" s="3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0"/>
      <c r="C186" s="28"/>
      <c r="D186" s="2"/>
      <c r="E186" s="250"/>
      <c r="F186" s="2"/>
      <c r="G186" s="3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0"/>
      <c r="C187" s="28"/>
      <c r="D187" s="2"/>
      <c r="E187" s="250"/>
      <c r="F187" s="2"/>
      <c r="G187" s="3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0"/>
      <c r="C188" s="28"/>
      <c r="D188" s="2"/>
      <c r="E188" s="250"/>
      <c r="F188" s="2"/>
      <c r="G188" s="3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0"/>
      <c r="C189" s="28"/>
      <c r="D189" s="2"/>
      <c r="E189" s="250"/>
      <c r="F189" s="2"/>
      <c r="G189" s="3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0"/>
      <c r="C190" s="28"/>
      <c r="D190" s="2"/>
      <c r="E190" s="250"/>
      <c r="F190" s="2"/>
      <c r="G190" s="3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0"/>
      <c r="C191" s="28"/>
      <c r="D191" s="2"/>
      <c r="E191" s="250"/>
      <c r="F191" s="2"/>
      <c r="G191" s="3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0"/>
      <c r="C192" s="28"/>
      <c r="D192" s="2"/>
      <c r="E192" s="250"/>
      <c r="F192" s="2"/>
      <c r="G192" s="3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0"/>
      <c r="C193" s="28"/>
      <c r="D193" s="2"/>
      <c r="E193" s="250"/>
      <c r="F193" s="2"/>
      <c r="G193" s="3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0"/>
      <c r="C194" s="28"/>
      <c r="D194" s="2"/>
      <c r="E194" s="250"/>
      <c r="F194" s="2"/>
      <c r="G194" s="3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0"/>
      <c r="C195" s="28"/>
      <c r="D195" s="2"/>
      <c r="E195" s="250"/>
      <c r="F195" s="2"/>
      <c r="G195" s="3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0"/>
      <c r="C196" s="28"/>
      <c r="D196" s="2"/>
      <c r="E196" s="250"/>
      <c r="F196" s="2"/>
      <c r="G196" s="3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0"/>
      <c r="C197" s="28"/>
      <c r="D197" s="2"/>
      <c r="E197" s="250"/>
      <c r="F197" s="2"/>
      <c r="G197" s="3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0"/>
      <c r="C198" s="28"/>
      <c r="D198" s="2"/>
      <c r="E198" s="250"/>
      <c r="F198" s="2"/>
      <c r="G198" s="3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0"/>
      <c r="C199" s="28"/>
      <c r="D199" s="2"/>
      <c r="E199" s="250"/>
      <c r="F199" s="2"/>
      <c r="G199" s="3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0"/>
      <c r="C200" s="28"/>
      <c r="D200" s="2"/>
      <c r="E200" s="250"/>
      <c r="F200" s="2"/>
      <c r="G200" s="3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0"/>
      <c r="C201" s="28"/>
      <c r="D201" s="2"/>
      <c r="E201" s="250"/>
      <c r="F201" s="2"/>
      <c r="G201" s="3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0"/>
      <c r="C202" s="28"/>
      <c r="D202" s="2"/>
      <c r="E202" s="250"/>
      <c r="F202" s="2"/>
      <c r="G202" s="3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0"/>
      <c r="C203" s="28"/>
      <c r="D203" s="2"/>
      <c r="E203" s="250"/>
      <c r="F203" s="2"/>
      <c r="G203" s="3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0"/>
      <c r="C204" s="28"/>
      <c r="D204" s="2"/>
      <c r="E204" s="250"/>
      <c r="F204" s="2"/>
      <c r="G204" s="3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0"/>
      <c r="C205" s="28"/>
      <c r="D205" s="2"/>
      <c r="E205" s="250"/>
      <c r="F205" s="2"/>
      <c r="G205" s="3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0"/>
      <c r="C206" s="28"/>
      <c r="D206" s="2"/>
      <c r="E206" s="250"/>
      <c r="F206" s="2"/>
      <c r="G206" s="3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0"/>
      <c r="C207" s="28"/>
      <c r="D207" s="2"/>
      <c r="E207" s="250"/>
      <c r="F207" s="2"/>
      <c r="G207" s="3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0"/>
      <c r="C208" s="28"/>
      <c r="D208" s="2"/>
      <c r="E208" s="250"/>
      <c r="F208" s="2"/>
      <c r="G208" s="3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0"/>
      <c r="C209" s="28"/>
      <c r="D209" s="2"/>
      <c r="E209" s="250"/>
      <c r="F209" s="2"/>
      <c r="G209" s="3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0"/>
      <c r="C210" s="28"/>
      <c r="D210" s="2"/>
      <c r="E210" s="250"/>
      <c r="F210" s="2"/>
      <c r="G210" s="3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0"/>
      <c r="C211" s="28"/>
      <c r="D211" s="2"/>
      <c r="E211" s="250"/>
      <c r="F211" s="2"/>
      <c r="G211" s="3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0"/>
      <c r="C212" s="28"/>
      <c r="D212" s="2"/>
      <c r="E212" s="250"/>
      <c r="F212" s="2"/>
      <c r="G212" s="3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0"/>
      <c r="C213" s="28"/>
      <c r="D213" s="2"/>
      <c r="E213" s="250"/>
      <c r="F213" s="2"/>
      <c r="G213" s="3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0"/>
      <c r="C214" s="28"/>
      <c r="D214" s="2"/>
      <c r="E214" s="250"/>
      <c r="F214" s="2"/>
      <c r="G214" s="3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0"/>
      <c r="C215" s="28"/>
      <c r="D215" s="2"/>
      <c r="E215" s="250"/>
      <c r="F215" s="2"/>
      <c r="G215" s="3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0"/>
      <c r="C216" s="28"/>
      <c r="D216" s="2"/>
      <c r="E216" s="250"/>
      <c r="F216" s="2"/>
      <c r="G216" s="3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0"/>
      <c r="C217" s="28"/>
      <c r="D217" s="2"/>
      <c r="E217" s="250"/>
      <c r="F217" s="2"/>
      <c r="G217" s="3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0"/>
      <c r="C218" s="28"/>
      <c r="D218" s="2"/>
      <c r="E218" s="250"/>
      <c r="F218" s="2"/>
      <c r="G218" s="3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0"/>
      <c r="C219" s="28"/>
      <c r="D219" s="2"/>
      <c r="E219" s="250"/>
      <c r="F219" s="2"/>
      <c r="G219" s="3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0"/>
      <c r="C220" s="28"/>
      <c r="D220" s="2"/>
      <c r="E220" s="250"/>
      <c r="F220" s="2"/>
      <c r="G220" s="3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0"/>
      <c r="C221" s="28"/>
      <c r="D221" s="2"/>
      <c r="E221" s="250"/>
      <c r="F221" s="2"/>
      <c r="G221" s="3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0"/>
      <c r="C222" s="28"/>
      <c r="D222" s="2"/>
      <c r="E222" s="250"/>
      <c r="F222" s="2"/>
      <c r="G222" s="3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0"/>
      <c r="C223" s="28"/>
      <c r="D223" s="2"/>
      <c r="E223" s="250"/>
      <c r="F223" s="2"/>
      <c r="G223" s="3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0"/>
      <c r="C224" s="28"/>
      <c r="D224" s="2"/>
      <c r="E224" s="250"/>
      <c r="F224" s="2"/>
      <c r="G224" s="3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0"/>
      <c r="C225" s="28"/>
      <c r="D225" s="2"/>
      <c r="E225" s="250"/>
      <c r="F225" s="2"/>
      <c r="G225" s="3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0"/>
      <c r="C226" s="28"/>
      <c r="D226" s="2"/>
      <c r="E226" s="250"/>
      <c r="F226" s="2"/>
      <c r="G226" s="3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0"/>
      <c r="C227" s="28"/>
      <c r="D227" s="2"/>
      <c r="E227" s="250"/>
      <c r="F227" s="2"/>
      <c r="G227" s="3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0"/>
      <c r="C228" s="28"/>
      <c r="D228" s="2"/>
      <c r="E228" s="250"/>
      <c r="F228" s="2"/>
      <c r="G228" s="3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0"/>
      <c r="C229" s="28"/>
      <c r="D229" s="2"/>
      <c r="E229" s="250"/>
      <c r="F229" s="2"/>
      <c r="G229" s="3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0"/>
      <c r="C230" s="28"/>
      <c r="D230" s="2"/>
      <c r="E230" s="250"/>
      <c r="F230" s="2"/>
      <c r="G230" s="3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0"/>
      <c r="C231" s="28"/>
      <c r="D231" s="2"/>
      <c r="E231" s="250"/>
      <c r="F231" s="2"/>
      <c r="G231" s="3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0"/>
      <c r="C232" s="28"/>
      <c r="D232" s="2"/>
      <c r="E232" s="250"/>
      <c r="F232" s="2"/>
      <c r="G232" s="3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0"/>
      <c r="C233" s="28"/>
      <c r="D233" s="2"/>
      <c r="E233" s="250"/>
      <c r="F233" s="2"/>
      <c r="G233" s="3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0"/>
      <c r="C234" s="28"/>
      <c r="D234" s="2"/>
      <c r="E234" s="250"/>
      <c r="F234" s="2"/>
      <c r="G234" s="3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0"/>
      <c r="C235" s="28"/>
      <c r="D235" s="2"/>
      <c r="E235" s="250"/>
      <c r="F235" s="2"/>
      <c r="G235" s="3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0"/>
      <c r="C236" s="28"/>
      <c r="D236" s="2"/>
      <c r="E236" s="250"/>
      <c r="F236" s="2"/>
      <c r="G236" s="3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0"/>
      <c r="C237" s="28"/>
      <c r="D237" s="2"/>
      <c r="E237" s="250"/>
      <c r="F237" s="2"/>
      <c r="G237" s="3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0"/>
      <c r="C238" s="28"/>
      <c r="D238" s="2"/>
      <c r="E238" s="250"/>
      <c r="F238" s="2"/>
      <c r="G238" s="3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0"/>
      <c r="C239" s="28"/>
      <c r="D239" s="2"/>
      <c r="E239" s="250"/>
      <c r="F239" s="2"/>
      <c r="G239" s="3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0"/>
      <c r="C240" s="28"/>
      <c r="D240" s="2"/>
      <c r="E240" s="250"/>
      <c r="F240" s="2"/>
      <c r="G240" s="3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0"/>
      <c r="C241" s="28"/>
      <c r="D241" s="2"/>
      <c r="E241" s="250"/>
      <c r="F241" s="2"/>
      <c r="G241" s="3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0"/>
      <c r="C242" s="28"/>
      <c r="D242" s="2"/>
      <c r="E242" s="250"/>
      <c r="F242" s="2"/>
      <c r="G242" s="3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0"/>
      <c r="C243" s="28"/>
      <c r="D243" s="2"/>
      <c r="E243" s="250"/>
      <c r="F243" s="2"/>
      <c r="G243" s="3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0"/>
      <c r="C244" s="28"/>
      <c r="D244" s="2"/>
      <c r="E244" s="250"/>
      <c r="F244" s="2"/>
      <c r="G244" s="3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0"/>
      <c r="C245" s="28"/>
      <c r="D245" s="2"/>
      <c r="E245" s="250"/>
      <c r="F245" s="2"/>
      <c r="G245" s="3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0"/>
      <c r="C246" s="28"/>
      <c r="D246" s="2"/>
      <c r="E246" s="250"/>
      <c r="F246" s="2"/>
      <c r="G246" s="3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0"/>
      <c r="C247" s="28"/>
      <c r="D247" s="2"/>
      <c r="E247" s="250"/>
      <c r="F247" s="2"/>
      <c r="G247" s="3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0"/>
      <c r="C248" s="28"/>
      <c r="D248" s="2"/>
      <c r="E248" s="250"/>
      <c r="F248" s="2"/>
      <c r="G248" s="3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0"/>
      <c r="C249" s="28"/>
      <c r="D249" s="2"/>
      <c r="E249" s="250"/>
      <c r="F249" s="2"/>
      <c r="G249" s="3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0"/>
      <c r="C250" s="28"/>
      <c r="D250" s="2"/>
      <c r="E250" s="250"/>
      <c r="F250" s="2"/>
      <c r="G250" s="3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0"/>
      <c r="C251" s="28"/>
      <c r="D251" s="2"/>
      <c r="E251" s="250"/>
      <c r="F251" s="2"/>
      <c r="G251" s="3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0"/>
      <c r="C252" s="28"/>
      <c r="D252" s="2"/>
      <c r="E252" s="250"/>
      <c r="F252" s="2"/>
      <c r="G252" s="3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0"/>
      <c r="C253" s="28"/>
      <c r="D253" s="2"/>
      <c r="E253" s="250"/>
      <c r="F253" s="2"/>
      <c r="G253" s="3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0"/>
      <c r="C254" s="28"/>
      <c r="D254" s="2"/>
      <c r="E254" s="250"/>
      <c r="F254" s="2"/>
      <c r="G254" s="3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0"/>
      <c r="C255" s="28"/>
      <c r="D255" s="2"/>
      <c r="E255" s="250"/>
      <c r="F255" s="2"/>
      <c r="G255" s="3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0"/>
      <c r="C256" s="28"/>
      <c r="D256" s="2"/>
      <c r="E256" s="250"/>
      <c r="F256" s="2"/>
      <c r="G256" s="3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10"/>
      <c r="C257" s="28"/>
      <c r="D257" s="2"/>
      <c r="E257" s="250"/>
      <c r="F257" s="2"/>
      <c r="G257" s="3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10"/>
      <c r="C258" s="28"/>
      <c r="D258" s="2"/>
      <c r="E258" s="250"/>
      <c r="F258" s="2"/>
      <c r="G258" s="3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10"/>
      <c r="C259" s="28"/>
      <c r="D259" s="2"/>
      <c r="E259" s="250"/>
      <c r="F259" s="2"/>
      <c r="G259" s="3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10"/>
      <c r="C260" s="28"/>
      <c r="D260" s="2"/>
      <c r="E260" s="250"/>
      <c r="F260" s="2"/>
      <c r="G260" s="3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10"/>
      <c r="C261" s="28"/>
      <c r="D261" s="2"/>
      <c r="E261" s="250"/>
      <c r="F261" s="2"/>
      <c r="G261" s="3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10"/>
      <c r="C262" s="28"/>
      <c r="D262" s="2"/>
      <c r="E262" s="250"/>
      <c r="F262" s="2"/>
      <c r="G262" s="3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10"/>
      <c r="C263" s="28"/>
      <c r="D263" s="2"/>
      <c r="E263" s="250"/>
      <c r="F263" s="2"/>
      <c r="G263" s="3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10"/>
      <c r="C264" s="28"/>
      <c r="D264" s="2"/>
      <c r="E264" s="250"/>
      <c r="F264" s="2"/>
      <c r="G264" s="3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10"/>
      <c r="C265" s="28"/>
      <c r="D265" s="2"/>
      <c r="E265" s="250"/>
      <c r="F265" s="2"/>
      <c r="G265" s="3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10"/>
      <c r="C266" s="28"/>
      <c r="D266" s="2"/>
      <c r="E266" s="250"/>
      <c r="F266" s="2"/>
      <c r="G266" s="3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10"/>
      <c r="C267" s="28"/>
      <c r="D267" s="2"/>
      <c r="E267" s="250"/>
      <c r="F267" s="2"/>
      <c r="G267" s="3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10"/>
      <c r="C268" s="28"/>
      <c r="D268" s="2"/>
      <c r="E268" s="250"/>
      <c r="F268" s="2"/>
      <c r="G268" s="3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10"/>
      <c r="C269" s="28"/>
      <c r="D269" s="2"/>
      <c r="E269" s="250"/>
      <c r="F269" s="2"/>
      <c r="G269" s="3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10"/>
      <c r="C270" s="28"/>
      <c r="D270" s="2"/>
      <c r="E270" s="250"/>
      <c r="F270" s="2"/>
      <c r="G270" s="3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10"/>
      <c r="C271" s="28"/>
      <c r="D271" s="2"/>
      <c r="E271" s="250"/>
      <c r="F271" s="2"/>
      <c r="G271" s="3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10"/>
      <c r="C272" s="28"/>
      <c r="D272" s="2"/>
      <c r="E272" s="250"/>
      <c r="F272" s="2"/>
      <c r="G272" s="3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10"/>
      <c r="C273" s="28"/>
      <c r="D273" s="2"/>
      <c r="E273" s="250"/>
      <c r="F273" s="2"/>
      <c r="G273" s="3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10"/>
      <c r="C274" s="28"/>
      <c r="D274" s="2"/>
      <c r="E274" s="250"/>
      <c r="F274" s="2"/>
      <c r="G274" s="3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10"/>
      <c r="C275" s="28"/>
      <c r="D275" s="2"/>
      <c r="E275" s="250"/>
      <c r="F275" s="2"/>
      <c r="G275" s="3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10"/>
      <c r="C276" s="28"/>
      <c r="D276" s="2"/>
      <c r="E276" s="250"/>
      <c r="F276" s="2"/>
      <c r="G276" s="3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10"/>
      <c r="C277" s="28"/>
      <c r="D277" s="2"/>
      <c r="E277" s="250"/>
      <c r="F277" s="2"/>
      <c r="G277" s="3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10"/>
      <c r="C278" s="28"/>
      <c r="D278" s="2"/>
      <c r="E278" s="250"/>
      <c r="F278" s="2"/>
      <c r="G278" s="3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10"/>
      <c r="C279" s="28"/>
      <c r="D279" s="2"/>
      <c r="E279" s="250"/>
      <c r="F279" s="2"/>
      <c r="G279" s="3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10"/>
      <c r="C280" s="28"/>
      <c r="D280" s="2"/>
      <c r="E280" s="250"/>
      <c r="F280" s="2"/>
      <c r="G280" s="3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10"/>
      <c r="C281" s="28"/>
      <c r="D281" s="2"/>
      <c r="E281" s="250"/>
      <c r="F281" s="2"/>
      <c r="G281" s="3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10"/>
      <c r="C282" s="28"/>
      <c r="D282" s="2"/>
      <c r="E282" s="250"/>
      <c r="F282" s="2"/>
      <c r="G282" s="3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10"/>
      <c r="C283" s="28"/>
      <c r="D283" s="2"/>
      <c r="E283" s="250"/>
      <c r="F283" s="2"/>
      <c r="G283" s="3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10"/>
      <c r="C284" s="28"/>
      <c r="D284" s="2"/>
      <c r="E284" s="250"/>
      <c r="F284" s="2"/>
      <c r="G284" s="3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10"/>
      <c r="C285" s="28"/>
      <c r="D285" s="2"/>
      <c r="E285" s="250"/>
      <c r="F285" s="2"/>
      <c r="G285" s="3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10"/>
      <c r="C286" s="28"/>
      <c r="D286" s="2"/>
      <c r="E286" s="250"/>
      <c r="F286" s="2"/>
      <c r="G286" s="3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10"/>
      <c r="C287" s="28"/>
      <c r="D287" s="2"/>
      <c r="E287" s="250"/>
      <c r="F287" s="2"/>
      <c r="G287" s="3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10"/>
      <c r="C288" s="28"/>
      <c r="D288" s="2"/>
      <c r="E288" s="250"/>
      <c r="F288" s="2"/>
      <c r="G288" s="3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10"/>
      <c r="C289" s="28"/>
      <c r="D289" s="2"/>
      <c r="E289" s="250"/>
      <c r="F289" s="2"/>
      <c r="G289" s="3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10"/>
      <c r="C290" s="28"/>
      <c r="D290" s="2"/>
      <c r="E290" s="250"/>
      <c r="F290" s="2"/>
      <c r="G290" s="3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10"/>
      <c r="C291" s="28"/>
      <c r="D291" s="2"/>
      <c r="E291" s="250"/>
      <c r="F291" s="2"/>
      <c r="G291" s="3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10"/>
      <c r="C292" s="28"/>
      <c r="D292" s="2"/>
      <c r="E292" s="250"/>
      <c r="F292" s="2"/>
      <c r="G292" s="3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10"/>
      <c r="C293" s="28"/>
      <c r="D293" s="2"/>
      <c r="E293" s="250"/>
      <c r="F293" s="2"/>
      <c r="G293" s="3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10"/>
      <c r="C294" s="28"/>
      <c r="D294" s="2"/>
      <c r="E294" s="250"/>
      <c r="F294" s="2"/>
      <c r="G294" s="3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10"/>
      <c r="C295" s="28"/>
      <c r="D295" s="2"/>
      <c r="E295" s="250"/>
      <c r="F295" s="2"/>
      <c r="G295" s="3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10"/>
      <c r="C296" s="28"/>
      <c r="D296" s="2"/>
      <c r="E296" s="250"/>
      <c r="F296" s="2"/>
      <c r="G296" s="3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10"/>
      <c r="C297" s="28"/>
      <c r="D297" s="2"/>
      <c r="E297" s="250"/>
      <c r="F297" s="2"/>
      <c r="G297" s="3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10"/>
      <c r="C298" s="28"/>
      <c r="D298" s="2"/>
      <c r="E298" s="250"/>
      <c r="F298" s="2"/>
      <c r="G298" s="3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10"/>
      <c r="C299" s="28"/>
      <c r="D299" s="2"/>
      <c r="E299" s="250"/>
      <c r="F299" s="2"/>
      <c r="G299" s="3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10"/>
      <c r="C300" s="28"/>
      <c r="D300" s="2"/>
      <c r="E300" s="250"/>
      <c r="F300" s="2"/>
      <c r="G300" s="3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10"/>
      <c r="C301" s="28"/>
      <c r="D301" s="2"/>
      <c r="E301" s="250"/>
      <c r="F301" s="2"/>
      <c r="G301" s="3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10"/>
      <c r="C302" s="28"/>
      <c r="D302" s="2"/>
      <c r="E302" s="250"/>
      <c r="F302" s="2"/>
      <c r="G302" s="3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10"/>
      <c r="C303" s="28"/>
      <c r="D303" s="2"/>
      <c r="E303" s="250"/>
      <c r="F303" s="2"/>
      <c r="G303" s="3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10"/>
      <c r="C304" s="28"/>
      <c r="D304" s="2"/>
      <c r="E304" s="250"/>
      <c r="F304" s="2"/>
      <c r="G304" s="3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10"/>
      <c r="C305" s="28"/>
      <c r="D305" s="2"/>
      <c r="E305" s="250"/>
      <c r="F305" s="2"/>
      <c r="G305" s="3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10"/>
      <c r="C306" s="28"/>
      <c r="D306" s="2"/>
      <c r="E306" s="250"/>
      <c r="F306" s="2"/>
      <c r="G306" s="3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10"/>
      <c r="C307" s="28"/>
      <c r="D307" s="2"/>
      <c r="E307" s="250"/>
      <c r="F307" s="2"/>
      <c r="G307" s="3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10"/>
      <c r="C308" s="28"/>
      <c r="D308" s="2"/>
      <c r="E308" s="250"/>
      <c r="F308" s="2"/>
      <c r="G308" s="3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10"/>
      <c r="C309" s="28"/>
      <c r="D309" s="2"/>
      <c r="E309" s="250"/>
      <c r="F309" s="2"/>
      <c r="G309" s="3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10"/>
      <c r="C310" s="28"/>
      <c r="D310" s="2"/>
      <c r="E310" s="250"/>
      <c r="F310" s="2"/>
      <c r="G310" s="3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10"/>
      <c r="C311" s="28"/>
      <c r="D311" s="2"/>
      <c r="E311" s="250"/>
      <c r="F311" s="2"/>
      <c r="G311" s="3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10"/>
      <c r="C312" s="28"/>
      <c r="D312" s="2"/>
      <c r="E312" s="250"/>
      <c r="F312" s="2"/>
      <c r="G312" s="3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10"/>
      <c r="C313" s="28"/>
      <c r="D313" s="2"/>
      <c r="E313" s="250"/>
      <c r="F313" s="2"/>
      <c r="G313" s="3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10"/>
      <c r="C314" s="28"/>
      <c r="D314" s="2"/>
      <c r="E314" s="250"/>
      <c r="F314" s="2"/>
      <c r="G314" s="3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10"/>
      <c r="C315" s="28"/>
      <c r="D315" s="2"/>
      <c r="E315" s="250"/>
      <c r="F315" s="2"/>
      <c r="G315" s="3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10"/>
      <c r="C316" s="28"/>
      <c r="D316" s="2"/>
      <c r="E316" s="250"/>
      <c r="F316" s="2"/>
      <c r="G316" s="3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10"/>
      <c r="C317" s="28"/>
      <c r="D317" s="2"/>
      <c r="E317" s="250"/>
      <c r="F317" s="2"/>
      <c r="G317" s="3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10"/>
      <c r="C318" s="28"/>
      <c r="D318" s="2"/>
      <c r="E318" s="250"/>
      <c r="F318" s="2"/>
      <c r="G318" s="3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10"/>
      <c r="C319" s="28"/>
      <c r="D319" s="2"/>
      <c r="E319" s="250"/>
      <c r="F319" s="2"/>
      <c r="G319" s="3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10"/>
      <c r="C320" s="28"/>
      <c r="D320" s="2"/>
      <c r="E320" s="250"/>
      <c r="F320" s="2"/>
      <c r="G320" s="3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10"/>
      <c r="C321" s="28"/>
      <c r="D321" s="2"/>
      <c r="E321" s="250"/>
      <c r="F321" s="2"/>
      <c r="G321" s="3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10"/>
      <c r="C322" s="28"/>
      <c r="D322" s="2"/>
      <c r="E322" s="250"/>
      <c r="F322" s="2"/>
      <c r="G322" s="3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10"/>
      <c r="C323" s="28"/>
      <c r="D323" s="2"/>
      <c r="E323" s="250"/>
      <c r="F323" s="2"/>
      <c r="G323" s="3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10"/>
      <c r="C324" s="28"/>
      <c r="D324" s="2"/>
      <c r="E324" s="250"/>
      <c r="F324" s="2"/>
      <c r="G324" s="3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10"/>
      <c r="C325" s="28"/>
      <c r="D325" s="2"/>
      <c r="E325" s="250"/>
      <c r="F325" s="2"/>
      <c r="G325" s="3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10"/>
      <c r="C326" s="28"/>
      <c r="D326" s="2"/>
      <c r="E326" s="250"/>
      <c r="F326" s="2"/>
      <c r="G326" s="3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10"/>
      <c r="C327" s="28"/>
      <c r="D327" s="2"/>
      <c r="E327" s="250"/>
      <c r="F327" s="2"/>
      <c r="G327" s="3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10"/>
      <c r="C328" s="28"/>
      <c r="D328" s="2"/>
      <c r="E328" s="250"/>
      <c r="F328" s="2"/>
      <c r="G328" s="3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10"/>
      <c r="C329" s="28"/>
      <c r="D329" s="2"/>
      <c r="E329" s="250"/>
      <c r="F329" s="2"/>
      <c r="G329" s="3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10"/>
      <c r="C330" s="28"/>
      <c r="D330" s="2"/>
      <c r="E330" s="250"/>
      <c r="F330" s="2"/>
      <c r="G330" s="3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10"/>
      <c r="C331" s="28"/>
      <c r="D331" s="2"/>
      <c r="E331" s="250"/>
      <c r="F331" s="2"/>
      <c r="G331" s="3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10"/>
      <c r="C332" s="28"/>
      <c r="D332" s="2"/>
      <c r="E332" s="250"/>
      <c r="F332" s="2"/>
      <c r="G332" s="3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10"/>
      <c r="C333" s="28"/>
      <c r="D333" s="2"/>
      <c r="E333" s="250"/>
      <c r="F333" s="2"/>
      <c r="G333" s="3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10"/>
      <c r="C334" s="28"/>
      <c r="D334" s="2"/>
      <c r="E334" s="250"/>
      <c r="F334" s="2"/>
      <c r="G334" s="3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10"/>
      <c r="C335" s="28"/>
      <c r="D335" s="2"/>
      <c r="E335" s="250"/>
      <c r="F335" s="2"/>
      <c r="G335" s="3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10"/>
      <c r="C336" s="28"/>
      <c r="D336" s="2"/>
      <c r="E336" s="250"/>
      <c r="F336" s="2"/>
      <c r="G336" s="3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10"/>
      <c r="C337" s="28"/>
      <c r="D337" s="2"/>
      <c r="E337" s="250"/>
      <c r="F337" s="2"/>
      <c r="G337" s="3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10"/>
      <c r="C338" s="28"/>
      <c r="D338" s="2"/>
      <c r="E338" s="250"/>
      <c r="F338" s="2"/>
      <c r="G338" s="3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10"/>
      <c r="C339" s="28"/>
      <c r="D339" s="2"/>
      <c r="E339" s="250"/>
      <c r="F339" s="2"/>
      <c r="G339" s="3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10"/>
      <c r="C340" s="28"/>
      <c r="D340" s="2"/>
      <c r="E340" s="250"/>
      <c r="F340" s="2"/>
      <c r="G340" s="3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10"/>
      <c r="C341" s="28"/>
      <c r="D341" s="2"/>
      <c r="E341" s="250"/>
      <c r="F341" s="2"/>
      <c r="G341" s="3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10"/>
      <c r="C342" s="28"/>
      <c r="D342" s="2"/>
      <c r="E342" s="250"/>
      <c r="F342" s="2"/>
      <c r="G342" s="3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10"/>
      <c r="C343" s="28"/>
      <c r="D343" s="2"/>
      <c r="E343" s="250"/>
      <c r="F343" s="2"/>
      <c r="G343" s="3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10"/>
      <c r="C344" s="28"/>
      <c r="D344" s="2"/>
      <c r="E344" s="250"/>
      <c r="F344" s="2"/>
      <c r="G344" s="3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10"/>
      <c r="C345" s="28"/>
      <c r="D345" s="2"/>
      <c r="E345" s="250"/>
      <c r="F345" s="2"/>
      <c r="G345" s="3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10"/>
      <c r="C346" s="28"/>
      <c r="D346" s="2"/>
      <c r="E346" s="250"/>
      <c r="F346" s="2"/>
      <c r="G346" s="3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10"/>
      <c r="C347" s="28"/>
      <c r="D347" s="2"/>
      <c r="E347" s="250"/>
      <c r="F347" s="2"/>
      <c r="G347" s="3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10"/>
      <c r="C348" s="28"/>
      <c r="D348" s="2"/>
      <c r="E348" s="250"/>
      <c r="F348" s="2"/>
      <c r="G348" s="3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10"/>
      <c r="C349" s="28"/>
      <c r="D349" s="2"/>
      <c r="E349" s="250"/>
      <c r="F349" s="2"/>
      <c r="G349" s="3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10"/>
      <c r="C350" s="28"/>
      <c r="D350" s="2"/>
      <c r="E350" s="250"/>
      <c r="F350" s="2"/>
      <c r="G350" s="3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10"/>
      <c r="C351" s="28"/>
      <c r="D351" s="2"/>
      <c r="E351" s="250"/>
      <c r="F351" s="2"/>
      <c r="G351" s="3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10"/>
      <c r="C352" s="28"/>
      <c r="D352" s="2"/>
      <c r="E352" s="250"/>
      <c r="F352" s="2"/>
      <c r="G352" s="3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10"/>
      <c r="C353" s="28"/>
      <c r="D353" s="2"/>
      <c r="E353" s="250"/>
      <c r="F353" s="2"/>
      <c r="G353" s="3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10"/>
      <c r="C354" s="28"/>
      <c r="D354" s="2"/>
      <c r="E354" s="250"/>
      <c r="F354" s="2"/>
      <c r="G354" s="3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10"/>
      <c r="C355" s="28"/>
      <c r="D355" s="2"/>
      <c r="E355" s="250"/>
      <c r="F355" s="2"/>
      <c r="G355" s="3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10"/>
      <c r="C356" s="28"/>
      <c r="D356" s="2"/>
      <c r="E356" s="250"/>
      <c r="F356" s="2"/>
      <c r="G356" s="3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10"/>
      <c r="C357" s="28"/>
      <c r="D357" s="2"/>
      <c r="E357" s="250"/>
      <c r="F357" s="2"/>
      <c r="G357" s="3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10"/>
      <c r="C358" s="28"/>
      <c r="D358" s="2"/>
      <c r="E358" s="250"/>
      <c r="F358" s="2"/>
      <c r="G358" s="3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10"/>
      <c r="C359" s="28"/>
      <c r="D359" s="2"/>
      <c r="E359" s="250"/>
      <c r="F359" s="2"/>
      <c r="G359" s="3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10"/>
      <c r="C360" s="28"/>
      <c r="D360" s="2"/>
      <c r="E360" s="250"/>
      <c r="F360" s="2"/>
      <c r="G360" s="3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10"/>
      <c r="C361" s="28"/>
      <c r="D361" s="2"/>
      <c r="E361" s="250"/>
      <c r="F361" s="2"/>
      <c r="G361" s="3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10"/>
      <c r="C362" s="28"/>
      <c r="D362" s="2"/>
      <c r="E362" s="250"/>
      <c r="F362" s="2"/>
      <c r="G362" s="3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10"/>
      <c r="C363" s="28"/>
      <c r="D363" s="2"/>
      <c r="E363" s="250"/>
      <c r="F363" s="2"/>
      <c r="G363" s="3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10"/>
      <c r="C364" s="28"/>
      <c r="D364" s="2"/>
      <c r="E364" s="250"/>
      <c r="F364" s="2"/>
      <c r="G364" s="3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10"/>
      <c r="C365" s="28"/>
      <c r="D365" s="2"/>
      <c r="E365" s="250"/>
      <c r="F365" s="2"/>
      <c r="G365" s="3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10"/>
      <c r="C366" s="28"/>
      <c r="D366" s="2"/>
      <c r="E366" s="250"/>
      <c r="F366" s="2"/>
      <c r="G366" s="3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10"/>
      <c r="C367" s="28"/>
      <c r="D367" s="2"/>
      <c r="E367" s="250"/>
      <c r="F367" s="2"/>
      <c r="G367" s="3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10"/>
      <c r="C368" s="28"/>
      <c r="D368" s="2"/>
      <c r="E368" s="250"/>
      <c r="F368" s="2"/>
      <c r="G368" s="3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10"/>
      <c r="C369" s="28"/>
      <c r="D369" s="2"/>
      <c r="E369" s="250"/>
      <c r="F369" s="2"/>
      <c r="G369" s="3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10"/>
      <c r="C370" s="28"/>
      <c r="D370" s="2"/>
      <c r="E370" s="250"/>
      <c r="F370" s="2"/>
      <c r="G370" s="3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10"/>
      <c r="C371" s="28"/>
      <c r="D371" s="2"/>
      <c r="E371" s="250"/>
      <c r="F371" s="2"/>
      <c r="G371" s="3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10"/>
      <c r="C372" s="28"/>
      <c r="D372" s="2"/>
      <c r="E372" s="250"/>
      <c r="F372" s="2"/>
      <c r="G372" s="3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10"/>
      <c r="C373" s="28"/>
      <c r="D373" s="2"/>
      <c r="E373" s="250"/>
      <c r="F373" s="2"/>
      <c r="G373" s="3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10"/>
      <c r="C374" s="28"/>
      <c r="D374" s="2"/>
      <c r="E374" s="250"/>
      <c r="F374" s="2"/>
      <c r="G374" s="3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10"/>
      <c r="C375" s="28"/>
      <c r="D375" s="2"/>
      <c r="E375" s="250"/>
      <c r="F375" s="2"/>
      <c r="G375" s="3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10"/>
      <c r="C376" s="28"/>
      <c r="D376" s="2"/>
      <c r="E376" s="250"/>
      <c r="F376" s="2"/>
      <c r="G376" s="3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10"/>
      <c r="C377" s="28"/>
      <c r="D377" s="2"/>
      <c r="E377" s="250"/>
      <c r="F377" s="2"/>
      <c r="G377" s="3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10"/>
      <c r="C378" s="28"/>
      <c r="D378" s="2"/>
      <c r="E378" s="250"/>
      <c r="F378" s="2"/>
      <c r="G378" s="3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10"/>
      <c r="C379" s="28"/>
      <c r="D379" s="2"/>
      <c r="E379" s="250"/>
      <c r="F379" s="2"/>
      <c r="G379" s="3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10"/>
      <c r="C380" s="28"/>
      <c r="D380" s="2"/>
      <c r="E380" s="250"/>
      <c r="F380" s="2"/>
      <c r="G380" s="3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10"/>
      <c r="C381" s="28"/>
      <c r="D381" s="2"/>
      <c r="E381" s="250"/>
      <c r="F381" s="2"/>
      <c r="G381" s="3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10"/>
      <c r="C382" s="28"/>
      <c r="D382" s="2"/>
      <c r="E382" s="250"/>
      <c r="F382" s="2"/>
      <c r="G382" s="3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10"/>
      <c r="C383" s="28"/>
      <c r="D383" s="2"/>
      <c r="E383" s="250"/>
      <c r="F383" s="2"/>
      <c r="G383" s="3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10"/>
      <c r="C384" s="28"/>
      <c r="D384" s="2"/>
      <c r="E384" s="250"/>
      <c r="F384" s="2"/>
      <c r="G384" s="3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10"/>
      <c r="C385" s="28"/>
      <c r="D385" s="2"/>
      <c r="E385" s="250"/>
      <c r="F385" s="2"/>
      <c r="G385" s="3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10"/>
      <c r="C386" s="28"/>
      <c r="D386" s="2"/>
      <c r="E386" s="250"/>
      <c r="F386" s="2"/>
      <c r="G386" s="3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10"/>
      <c r="C387" s="28"/>
      <c r="D387" s="2"/>
      <c r="E387" s="250"/>
      <c r="F387" s="2"/>
      <c r="G387" s="3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10"/>
      <c r="C388" s="28"/>
      <c r="D388" s="2"/>
      <c r="E388" s="250"/>
      <c r="F388" s="2"/>
      <c r="G388" s="3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10"/>
      <c r="C389" s="28"/>
      <c r="D389" s="2"/>
      <c r="E389" s="250"/>
      <c r="F389" s="2"/>
      <c r="G389" s="3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10"/>
      <c r="C390" s="28"/>
      <c r="D390" s="2"/>
      <c r="E390" s="250"/>
      <c r="F390" s="2"/>
      <c r="G390" s="3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10"/>
      <c r="C391" s="28"/>
      <c r="D391" s="2"/>
      <c r="E391" s="250"/>
      <c r="F391" s="2"/>
      <c r="G391" s="3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10"/>
      <c r="C392" s="28"/>
      <c r="D392" s="2"/>
      <c r="E392" s="250"/>
      <c r="F392" s="2"/>
      <c r="G392" s="3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10"/>
      <c r="C393" s="28"/>
      <c r="D393" s="2"/>
      <c r="E393" s="250"/>
      <c r="F393" s="2"/>
      <c r="G393" s="3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10"/>
      <c r="C394" s="28"/>
      <c r="D394" s="2"/>
      <c r="E394" s="250"/>
      <c r="F394" s="2"/>
      <c r="G394" s="3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10"/>
      <c r="C395" s="28"/>
      <c r="D395" s="2"/>
      <c r="E395" s="250"/>
      <c r="F395" s="2"/>
      <c r="G395" s="3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10"/>
      <c r="C396" s="28"/>
      <c r="D396" s="2"/>
      <c r="E396" s="250"/>
      <c r="F396" s="2"/>
      <c r="G396" s="3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10"/>
      <c r="C397" s="28"/>
      <c r="D397" s="2"/>
      <c r="E397" s="250"/>
      <c r="F397" s="2"/>
      <c r="G397" s="3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10"/>
      <c r="C398" s="28"/>
      <c r="D398" s="2"/>
      <c r="E398" s="250"/>
      <c r="F398" s="2"/>
      <c r="G398" s="3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10"/>
      <c r="C399" s="28"/>
      <c r="D399" s="2"/>
      <c r="E399" s="250"/>
      <c r="F399" s="2"/>
      <c r="G399" s="3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10"/>
      <c r="C400" s="28"/>
      <c r="D400" s="2"/>
      <c r="E400" s="250"/>
      <c r="F400" s="2"/>
      <c r="G400" s="3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10"/>
      <c r="C401" s="28"/>
      <c r="D401" s="2"/>
      <c r="E401" s="250"/>
      <c r="F401" s="2"/>
      <c r="G401" s="3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10"/>
      <c r="C402" s="28"/>
      <c r="D402" s="2"/>
      <c r="E402" s="250"/>
      <c r="F402" s="2"/>
      <c r="G402" s="3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10"/>
      <c r="C403" s="28"/>
      <c r="D403" s="2"/>
      <c r="E403" s="250"/>
      <c r="F403" s="2"/>
      <c r="G403" s="3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10"/>
      <c r="C404" s="28"/>
      <c r="D404" s="2"/>
      <c r="E404" s="250"/>
      <c r="F404" s="2"/>
      <c r="G404" s="3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10"/>
      <c r="C405" s="28"/>
      <c r="D405" s="2"/>
      <c r="E405" s="250"/>
      <c r="F405" s="2"/>
      <c r="G405" s="3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10"/>
      <c r="C406" s="28"/>
      <c r="D406" s="2"/>
      <c r="E406" s="250"/>
      <c r="F406" s="2"/>
      <c r="G406" s="3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10"/>
      <c r="C407" s="28"/>
      <c r="D407" s="2"/>
      <c r="E407" s="250"/>
      <c r="F407" s="2"/>
      <c r="G407" s="3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10"/>
      <c r="C408" s="28"/>
      <c r="D408" s="2"/>
      <c r="E408" s="250"/>
      <c r="F408" s="2"/>
      <c r="G408" s="3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10"/>
      <c r="C409" s="28"/>
      <c r="D409" s="2"/>
      <c r="E409" s="250"/>
      <c r="F409" s="2"/>
      <c r="G409" s="3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10"/>
      <c r="C410" s="28"/>
      <c r="D410" s="2"/>
      <c r="E410" s="250"/>
      <c r="F410" s="2"/>
      <c r="G410" s="3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10"/>
      <c r="C411" s="28"/>
      <c r="D411" s="2"/>
      <c r="E411" s="250"/>
      <c r="F411" s="2"/>
      <c r="G411" s="3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10"/>
      <c r="C412" s="28"/>
      <c r="D412" s="2"/>
      <c r="E412" s="250"/>
      <c r="F412" s="2"/>
      <c r="G412" s="3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10"/>
      <c r="C413" s="28"/>
      <c r="D413" s="2"/>
      <c r="E413" s="250"/>
      <c r="F413" s="2"/>
      <c r="G413" s="3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10"/>
      <c r="C414" s="28"/>
      <c r="D414" s="2"/>
      <c r="E414" s="250"/>
      <c r="F414" s="2"/>
      <c r="G414" s="3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10"/>
      <c r="C415" s="28"/>
      <c r="D415" s="2"/>
      <c r="E415" s="250"/>
      <c r="F415" s="2"/>
      <c r="G415" s="3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10"/>
      <c r="C416" s="28"/>
      <c r="D416" s="2"/>
      <c r="E416" s="250"/>
      <c r="F416" s="2"/>
      <c r="G416" s="3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10"/>
      <c r="C417" s="28"/>
      <c r="D417" s="2"/>
      <c r="E417" s="250"/>
      <c r="F417" s="2"/>
      <c r="G417" s="3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10"/>
      <c r="C418" s="28"/>
      <c r="D418" s="2"/>
      <c r="E418" s="250"/>
      <c r="F418" s="2"/>
      <c r="G418" s="3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10"/>
      <c r="C419" s="28"/>
      <c r="D419" s="2"/>
      <c r="E419" s="250"/>
      <c r="F419" s="2"/>
      <c r="G419" s="3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10"/>
      <c r="C420" s="28"/>
      <c r="D420" s="2"/>
      <c r="E420" s="250"/>
      <c r="F420" s="2"/>
      <c r="G420" s="3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10"/>
      <c r="C421" s="28"/>
      <c r="D421" s="2"/>
      <c r="E421" s="250"/>
      <c r="F421" s="2"/>
      <c r="G421" s="3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10"/>
      <c r="C422" s="28"/>
      <c r="D422" s="2"/>
      <c r="E422" s="250"/>
      <c r="F422" s="2"/>
      <c r="G422" s="3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10"/>
      <c r="C423" s="28"/>
      <c r="D423" s="2"/>
      <c r="E423" s="250"/>
      <c r="F423" s="2"/>
      <c r="G423" s="3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10"/>
      <c r="C424" s="28"/>
      <c r="D424" s="2"/>
      <c r="E424" s="250"/>
      <c r="F424" s="2"/>
      <c r="G424" s="3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10"/>
      <c r="C425" s="28"/>
      <c r="D425" s="2"/>
      <c r="E425" s="250"/>
      <c r="F425" s="2"/>
      <c r="G425" s="3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10"/>
      <c r="C426" s="28"/>
      <c r="D426" s="2"/>
      <c r="E426" s="250"/>
      <c r="F426" s="2"/>
      <c r="G426" s="3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10"/>
      <c r="C427" s="28"/>
      <c r="D427" s="2"/>
      <c r="E427" s="250"/>
      <c r="F427" s="2"/>
      <c r="G427" s="3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10"/>
      <c r="C428" s="28"/>
      <c r="D428" s="2"/>
      <c r="E428" s="250"/>
      <c r="F428" s="2"/>
      <c r="G428" s="3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10"/>
      <c r="C429" s="28"/>
      <c r="D429" s="2"/>
      <c r="E429" s="250"/>
      <c r="F429" s="2"/>
      <c r="G429" s="3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10"/>
      <c r="C430" s="28"/>
      <c r="D430" s="2"/>
      <c r="E430" s="250"/>
      <c r="F430" s="2"/>
      <c r="G430" s="3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10"/>
      <c r="C431" s="28"/>
      <c r="D431" s="2"/>
      <c r="E431" s="250"/>
      <c r="F431" s="2"/>
      <c r="G431" s="3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10"/>
      <c r="C432" s="28"/>
      <c r="D432" s="2"/>
      <c r="E432" s="250"/>
      <c r="F432" s="2"/>
      <c r="G432" s="3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10"/>
      <c r="C433" s="28"/>
      <c r="D433" s="2"/>
      <c r="E433" s="250"/>
      <c r="F433" s="2"/>
      <c r="G433" s="3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10"/>
      <c r="C434" s="28"/>
      <c r="D434" s="2"/>
      <c r="E434" s="250"/>
      <c r="F434" s="2"/>
      <c r="G434" s="3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10"/>
      <c r="C435" s="28"/>
      <c r="D435" s="2"/>
      <c r="E435" s="250"/>
      <c r="F435" s="2"/>
      <c r="G435" s="3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10"/>
      <c r="C436" s="28"/>
      <c r="D436" s="2"/>
      <c r="E436" s="250"/>
      <c r="F436" s="2"/>
      <c r="G436" s="3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10"/>
      <c r="C437" s="28"/>
      <c r="D437" s="2"/>
      <c r="E437" s="250"/>
      <c r="F437" s="2"/>
      <c r="G437" s="3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10"/>
      <c r="C438" s="28"/>
      <c r="D438" s="2"/>
      <c r="E438" s="250"/>
      <c r="F438" s="2"/>
      <c r="G438" s="3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10"/>
      <c r="C439" s="28"/>
      <c r="D439" s="2"/>
      <c r="E439" s="250"/>
      <c r="F439" s="2"/>
      <c r="G439" s="3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10"/>
      <c r="C440" s="28"/>
      <c r="D440" s="2"/>
      <c r="E440" s="250"/>
      <c r="F440" s="2"/>
      <c r="G440" s="3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10"/>
      <c r="C441" s="28"/>
      <c r="D441" s="2"/>
      <c r="E441" s="250"/>
      <c r="F441" s="2"/>
      <c r="G441" s="3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10"/>
      <c r="C442" s="28"/>
      <c r="D442" s="2"/>
      <c r="E442" s="250"/>
      <c r="F442" s="2"/>
      <c r="G442" s="3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10"/>
      <c r="C443" s="28"/>
      <c r="D443" s="2"/>
      <c r="E443" s="250"/>
      <c r="F443" s="2"/>
      <c r="G443" s="3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10"/>
      <c r="C444" s="28"/>
      <c r="D444" s="2"/>
      <c r="E444" s="250"/>
      <c r="F444" s="2"/>
      <c r="G444" s="3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10"/>
      <c r="C445" s="28"/>
      <c r="D445" s="2"/>
      <c r="E445" s="250"/>
      <c r="F445" s="2"/>
      <c r="G445" s="3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10"/>
      <c r="C446" s="28"/>
      <c r="D446" s="2"/>
      <c r="E446" s="250"/>
      <c r="F446" s="2"/>
      <c r="G446" s="3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10"/>
      <c r="C447" s="28"/>
      <c r="D447" s="2"/>
      <c r="E447" s="250"/>
      <c r="F447" s="2"/>
      <c r="G447" s="3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10"/>
      <c r="C448" s="28"/>
      <c r="D448" s="2"/>
      <c r="E448" s="250"/>
      <c r="F448" s="2"/>
      <c r="G448" s="3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10"/>
      <c r="C449" s="28"/>
      <c r="D449" s="2"/>
      <c r="E449" s="250"/>
      <c r="F449" s="2"/>
      <c r="G449" s="3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10"/>
      <c r="C450" s="28"/>
      <c r="D450" s="2"/>
      <c r="E450" s="250"/>
      <c r="F450" s="2"/>
      <c r="G450" s="3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10"/>
      <c r="C451" s="28"/>
      <c r="D451" s="2"/>
      <c r="E451" s="250"/>
      <c r="F451" s="2"/>
      <c r="G451" s="3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10"/>
      <c r="C452" s="28"/>
      <c r="D452" s="2"/>
      <c r="E452" s="250"/>
      <c r="F452" s="2"/>
      <c r="G452" s="3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10"/>
      <c r="C453" s="28"/>
      <c r="D453" s="2"/>
      <c r="E453" s="250"/>
      <c r="F453" s="2"/>
      <c r="G453" s="3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10"/>
      <c r="C454" s="28"/>
      <c r="D454" s="2"/>
      <c r="E454" s="250"/>
      <c r="F454" s="2"/>
      <c r="G454" s="3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10"/>
      <c r="C455" s="28"/>
      <c r="D455" s="2"/>
      <c r="E455" s="250"/>
      <c r="F455" s="2"/>
      <c r="G455" s="3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10"/>
      <c r="C456" s="28"/>
      <c r="D456" s="2"/>
      <c r="E456" s="250"/>
      <c r="F456" s="2"/>
      <c r="G456" s="3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10"/>
      <c r="C457" s="28"/>
      <c r="D457" s="2"/>
      <c r="E457" s="250"/>
      <c r="F457" s="2"/>
      <c r="G457" s="3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10"/>
      <c r="C458" s="28"/>
      <c r="D458" s="2"/>
      <c r="E458" s="250"/>
      <c r="F458" s="2"/>
      <c r="G458" s="3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10"/>
      <c r="C459" s="28"/>
      <c r="D459" s="2"/>
      <c r="E459" s="250"/>
      <c r="F459" s="2"/>
      <c r="G459" s="3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10"/>
      <c r="C460" s="28"/>
      <c r="D460" s="2"/>
      <c r="E460" s="250"/>
      <c r="F460" s="2"/>
      <c r="G460" s="3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10"/>
      <c r="C461" s="28"/>
      <c r="D461" s="2"/>
      <c r="E461" s="250"/>
      <c r="F461" s="2"/>
      <c r="G461" s="3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10"/>
      <c r="C462" s="28"/>
      <c r="D462" s="2"/>
      <c r="E462" s="250"/>
      <c r="F462" s="2"/>
      <c r="G462" s="3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10"/>
      <c r="C463" s="28"/>
      <c r="D463" s="2"/>
      <c r="E463" s="250"/>
      <c r="F463" s="2"/>
      <c r="G463" s="3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10"/>
      <c r="C464" s="28"/>
      <c r="D464" s="2"/>
      <c r="E464" s="250"/>
      <c r="F464" s="2"/>
      <c r="G464" s="3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10"/>
      <c r="C465" s="28"/>
      <c r="D465" s="2"/>
      <c r="E465" s="250"/>
      <c r="F465" s="2"/>
      <c r="G465" s="3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10"/>
      <c r="C466" s="28"/>
      <c r="D466" s="2"/>
      <c r="E466" s="250"/>
      <c r="F466" s="2"/>
      <c r="G466" s="3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10"/>
      <c r="C467" s="28"/>
      <c r="D467" s="2"/>
      <c r="E467" s="250"/>
      <c r="F467" s="2"/>
      <c r="G467" s="3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10"/>
      <c r="C468" s="28"/>
      <c r="D468" s="2"/>
      <c r="E468" s="250"/>
      <c r="F468" s="2"/>
      <c r="G468" s="3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10"/>
      <c r="C469" s="28"/>
      <c r="D469" s="2"/>
      <c r="E469" s="250"/>
      <c r="F469" s="2"/>
      <c r="G469" s="3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10"/>
      <c r="C470" s="28"/>
      <c r="D470" s="2"/>
      <c r="E470" s="250"/>
      <c r="F470" s="2"/>
      <c r="G470" s="3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10"/>
      <c r="C471" s="28"/>
      <c r="D471" s="2"/>
      <c r="E471" s="250"/>
      <c r="F471" s="2"/>
      <c r="G471" s="3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10"/>
      <c r="C472" s="28"/>
      <c r="D472" s="2"/>
      <c r="E472" s="250"/>
      <c r="F472" s="2"/>
      <c r="G472" s="3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10"/>
      <c r="C473" s="28"/>
      <c r="D473" s="2"/>
      <c r="E473" s="250"/>
      <c r="F473" s="2"/>
      <c r="G473" s="3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10"/>
      <c r="C474" s="28"/>
      <c r="D474" s="2"/>
      <c r="E474" s="250"/>
      <c r="F474" s="2"/>
      <c r="G474" s="3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10"/>
      <c r="C475" s="28"/>
      <c r="D475" s="2"/>
      <c r="E475" s="250"/>
      <c r="F475" s="2"/>
      <c r="G475" s="3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10"/>
      <c r="C476" s="28"/>
      <c r="D476" s="2"/>
      <c r="E476" s="250"/>
      <c r="F476" s="2"/>
      <c r="G476" s="3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10"/>
      <c r="C477" s="28"/>
      <c r="D477" s="2"/>
      <c r="E477" s="250"/>
      <c r="F477" s="2"/>
      <c r="G477" s="3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10"/>
      <c r="C478" s="28"/>
      <c r="D478" s="2"/>
      <c r="E478" s="250"/>
      <c r="F478" s="2"/>
      <c r="G478" s="3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10"/>
      <c r="C479" s="28"/>
      <c r="D479" s="2"/>
      <c r="E479" s="250"/>
      <c r="F479" s="2"/>
      <c r="G479" s="3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10"/>
      <c r="C480" s="28"/>
      <c r="D480" s="2"/>
      <c r="E480" s="250"/>
      <c r="F480" s="2"/>
      <c r="G480" s="3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10"/>
      <c r="C481" s="28"/>
      <c r="D481" s="2"/>
      <c r="E481" s="250"/>
      <c r="F481" s="2"/>
      <c r="G481" s="3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10"/>
      <c r="C482" s="28"/>
      <c r="D482" s="2"/>
      <c r="E482" s="250"/>
      <c r="F482" s="2"/>
      <c r="G482" s="3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10"/>
      <c r="C483" s="28"/>
      <c r="D483" s="2"/>
      <c r="E483" s="250"/>
      <c r="F483" s="2"/>
      <c r="G483" s="3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10"/>
      <c r="C484" s="28"/>
      <c r="D484" s="2"/>
      <c r="E484" s="250"/>
      <c r="F484" s="2"/>
      <c r="G484" s="3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10"/>
      <c r="C485" s="28"/>
      <c r="D485" s="2"/>
      <c r="E485" s="250"/>
      <c r="F485" s="2"/>
      <c r="G485" s="3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10"/>
      <c r="C486" s="28"/>
      <c r="D486" s="2"/>
      <c r="E486" s="250"/>
      <c r="F486" s="2"/>
      <c r="G486" s="3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10"/>
      <c r="C487" s="28"/>
      <c r="D487" s="2"/>
      <c r="E487" s="250"/>
      <c r="F487" s="2"/>
      <c r="G487" s="3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10"/>
      <c r="C488" s="28"/>
      <c r="D488" s="2"/>
      <c r="E488" s="250"/>
      <c r="F488" s="2"/>
      <c r="G488" s="3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10"/>
      <c r="C489" s="28"/>
      <c r="D489" s="2"/>
      <c r="E489" s="250"/>
      <c r="F489" s="2"/>
      <c r="G489" s="3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10"/>
      <c r="C490" s="28"/>
      <c r="D490" s="2"/>
      <c r="E490" s="250"/>
      <c r="F490" s="2"/>
      <c r="G490" s="3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10"/>
      <c r="C491" s="28"/>
      <c r="D491" s="2"/>
      <c r="E491" s="250"/>
      <c r="F491" s="2"/>
      <c r="G491" s="3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10"/>
      <c r="C492" s="28"/>
      <c r="D492" s="2"/>
      <c r="E492" s="250"/>
      <c r="F492" s="2"/>
      <c r="G492" s="3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10"/>
      <c r="C493" s="28"/>
      <c r="D493" s="2"/>
      <c r="E493" s="250"/>
      <c r="F493" s="2"/>
      <c r="G493" s="3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10"/>
      <c r="C494" s="28"/>
      <c r="D494" s="2"/>
      <c r="E494" s="250"/>
      <c r="F494" s="2"/>
      <c r="G494" s="3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10"/>
      <c r="C495" s="28"/>
      <c r="D495" s="2"/>
      <c r="E495" s="250"/>
      <c r="F495" s="2"/>
      <c r="G495" s="3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10"/>
      <c r="C496" s="28"/>
      <c r="D496" s="2"/>
      <c r="E496" s="250"/>
      <c r="F496" s="2"/>
      <c r="G496" s="3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10"/>
      <c r="C497" s="28"/>
      <c r="D497" s="2"/>
      <c r="E497" s="250"/>
      <c r="F497" s="2"/>
      <c r="G497" s="3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10"/>
      <c r="C498" s="28"/>
      <c r="D498" s="2"/>
      <c r="E498" s="250"/>
      <c r="F498" s="2"/>
      <c r="G498" s="3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10"/>
      <c r="C499" s="28"/>
      <c r="D499" s="2"/>
      <c r="E499" s="250"/>
      <c r="F499" s="2"/>
      <c r="G499" s="3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10"/>
      <c r="C500" s="28"/>
      <c r="D500" s="2"/>
      <c r="E500" s="250"/>
      <c r="F500" s="2"/>
      <c r="G500" s="3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10"/>
      <c r="C501" s="28"/>
      <c r="D501" s="2"/>
      <c r="E501" s="250"/>
      <c r="F501" s="2"/>
      <c r="G501" s="3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10"/>
      <c r="C502" s="28"/>
      <c r="D502" s="2"/>
      <c r="E502" s="250"/>
      <c r="F502" s="2"/>
      <c r="G502" s="3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10"/>
      <c r="C503" s="28"/>
      <c r="D503" s="2"/>
      <c r="E503" s="250"/>
      <c r="F503" s="2"/>
      <c r="G503" s="3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10"/>
      <c r="C504" s="28"/>
      <c r="D504" s="2"/>
      <c r="E504" s="250"/>
      <c r="F504" s="2"/>
      <c r="G504" s="3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10"/>
      <c r="C505" s="28"/>
      <c r="D505" s="2"/>
      <c r="E505" s="250"/>
      <c r="F505" s="2"/>
      <c r="G505" s="3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10"/>
      <c r="C506" s="28"/>
      <c r="D506" s="2"/>
      <c r="E506" s="250"/>
      <c r="F506" s="2"/>
      <c r="G506" s="3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10"/>
      <c r="C507" s="28"/>
      <c r="D507" s="2"/>
      <c r="E507" s="250"/>
      <c r="F507" s="2"/>
      <c r="G507" s="3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10"/>
      <c r="C508" s="28"/>
      <c r="D508" s="2"/>
      <c r="E508" s="250"/>
      <c r="F508" s="2"/>
      <c r="G508" s="3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10"/>
      <c r="C509" s="28"/>
      <c r="D509" s="2"/>
      <c r="E509" s="250"/>
      <c r="F509" s="2"/>
      <c r="G509" s="3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10"/>
      <c r="C510" s="28"/>
      <c r="D510" s="2"/>
      <c r="E510" s="250"/>
      <c r="F510" s="2"/>
      <c r="G510" s="3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10"/>
      <c r="C511" s="28"/>
      <c r="D511" s="2"/>
      <c r="E511" s="250"/>
      <c r="F511" s="2"/>
      <c r="G511" s="3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10"/>
      <c r="C512" s="28"/>
      <c r="D512" s="2"/>
      <c r="E512" s="250"/>
      <c r="F512" s="2"/>
      <c r="G512" s="3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10"/>
      <c r="C513" s="28"/>
      <c r="D513" s="2"/>
      <c r="E513" s="250"/>
      <c r="F513" s="2"/>
      <c r="G513" s="3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10"/>
      <c r="C514" s="28"/>
      <c r="D514" s="2"/>
      <c r="E514" s="250"/>
      <c r="F514" s="2"/>
      <c r="G514" s="3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10"/>
      <c r="C515" s="28"/>
      <c r="D515" s="2"/>
      <c r="E515" s="250"/>
      <c r="F515" s="2"/>
      <c r="G515" s="3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10"/>
      <c r="C516" s="28"/>
      <c r="D516" s="2"/>
      <c r="E516" s="250"/>
      <c r="F516" s="2"/>
      <c r="G516" s="3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10"/>
      <c r="C517" s="28"/>
      <c r="D517" s="2"/>
      <c r="E517" s="250"/>
      <c r="F517" s="2"/>
      <c r="G517" s="3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10"/>
      <c r="C518" s="28"/>
      <c r="D518" s="2"/>
      <c r="E518" s="250"/>
      <c r="F518" s="2"/>
      <c r="G518" s="3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10"/>
      <c r="C519" s="28"/>
      <c r="D519" s="2"/>
      <c r="E519" s="250"/>
      <c r="F519" s="2"/>
      <c r="G519" s="3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10"/>
      <c r="C520" s="28"/>
      <c r="D520" s="2"/>
      <c r="E520" s="250"/>
      <c r="F520" s="2"/>
      <c r="G520" s="3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10"/>
      <c r="C521" s="28"/>
      <c r="D521" s="2"/>
      <c r="E521" s="250"/>
      <c r="F521" s="2"/>
      <c r="G521" s="3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10"/>
      <c r="C522" s="28"/>
      <c r="D522" s="2"/>
      <c r="E522" s="250"/>
      <c r="F522" s="2"/>
      <c r="G522" s="3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10"/>
      <c r="C523" s="28"/>
      <c r="D523" s="2"/>
      <c r="E523" s="250"/>
      <c r="F523" s="2"/>
      <c r="G523" s="3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10"/>
      <c r="C524" s="28"/>
      <c r="D524" s="2"/>
      <c r="E524" s="250"/>
      <c r="F524" s="2"/>
      <c r="G524" s="3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10"/>
      <c r="C525" s="28"/>
      <c r="D525" s="2"/>
      <c r="E525" s="250"/>
      <c r="F525" s="2"/>
      <c r="G525" s="3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10"/>
      <c r="C526" s="28"/>
      <c r="D526" s="2"/>
      <c r="E526" s="250"/>
      <c r="F526" s="2"/>
      <c r="G526" s="3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10"/>
      <c r="C527" s="28"/>
      <c r="D527" s="2"/>
      <c r="E527" s="250"/>
      <c r="F527" s="2"/>
      <c r="G527" s="3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10"/>
      <c r="C528" s="28"/>
      <c r="D528" s="2"/>
      <c r="E528" s="250"/>
      <c r="F528" s="2"/>
      <c r="G528" s="3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10"/>
      <c r="C529" s="28"/>
      <c r="D529" s="2"/>
      <c r="E529" s="250"/>
      <c r="F529" s="2"/>
      <c r="G529" s="3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10"/>
      <c r="C530" s="28"/>
      <c r="D530" s="2"/>
      <c r="E530" s="250"/>
      <c r="F530" s="2"/>
      <c r="G530" s="3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10"/>
      <c r="C531" s="28"/>
      <c r="D531" s="2"/>
      <c r="E531" s="250"/>
      <c r="F531" s="2"/>
      <c r="G531" s="3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10"/>
      <c r="C532" s="28"/>
      <c r="D532" s="2"/>
      <c r="E532" s="250"/>
      <c r="F532" s="2"/>
      <c r="G532" s="3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10"/>
      <c r="C533" s="28"/>
      <c r="D533" s="2"/>
      <c r="E533" s="250"/>
      <c r="F533" s="2"/>
      <c r="G533" s="3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10"/>
      <c r="C534" s="28"/>
      <c r="D534" s="2"/>
      <c r="E534" s="250"/>
      <c r="F534" s="2"/>
      <c r="G534" s="3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10"/>
      <c r="C535" s="28"/>
      <c r="D535" s="2"/>
      <c r="E535" s="250"/>
      <c r="F535" s="2"/>
      <c r="G535" s="3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10"/>
      <c r="C536" s="28"/>
      <c r="D536" s="2"/>
      <c r="E536" s="250"/>
      <c r="F536" s="2"/>
      <c r="G536" s="3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10"/>
      <c r="C537" s="28"/>
      <c r="D537" s="2"/>
      <c r="E537" s="250"/>
      <c r="F537" s="2"/>
      <c r="G537" s="3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10"/>
      <c r="C538" s="28"/>
      <c r="D538" s="2"/>
      <c r="E538" s="250"/>
      <c r="F538" s="2"/>
      <c r="G538" s="3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10"/>
      <c r="C539" s="28"/>
      <c r="D539" s="2"/>
      <c r="E539" s="250"/>
      <c r="F539" s="2"/>
      <c r="G539" s="3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10"/>
      <c r="C540" s="28"/>
      <c r="D540" s="2"/>
      <c r="E540" s="250"/>
      <c r="F540" s="2"/>
      <c r="G540" s="3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10"/>
      <c r="C541" s="28"/>
      <c r="D541" s="2"/>
      <c r="E541" s="250"/>
      <c r="F541" s="2"/>
      <c r="G541" s="3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10"/>
      <c r="C542" s="28"/>
      <c r="D542" s="2"/>
      <c r="E542" s="250"/>
      <c r="F542" s="2"/>
      <c r="G542" s="3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10"/>
      <c r="C543" s="28"/>
      <c r="D543" s="2"/>
      <c r="E543" s="250"/>
      <c r="F543" s="2"/>
      <c r="G543" s="3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10"/>
      <c r="C544" s="28"/>
      <c r="D544" s="2"/>
      <c r="E544" s="250"/>
      <c r="F544" s="2"/>
      <c r="G544" s="3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10"/>
      <c r="C545" s="28"/>
      <c r="D545" s="2"/>
      <c r="E545" s="250"/>
      <c r="F545" s="2"/>
      <c r="G545" s="3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10"/>
      <c r="C546" s="28"/>
      <c r="D546" s="2"/>
      <c r="E546" s="250"/>
      <c r="F546" s="2"/>
      <c r="G546" s="3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10"/>
      <c r="C547" s="28"/>
      <c r="D547" s="2"/>
      <c r="E547" s="250"/>
      <c r="F547" s="2"/>
      <c r="G547" s="3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10"/>
      <c r="C548" s="28"/>
      <c r="D548" s="2"/>
      <c r="E548" s="250"/>
      <c r="F548" s="2"/>
      <c r="G548" s="3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10"/>
      <c r="C549" s="28"/>
      <c r="D549" s="2"/>
      <c r="E549" s="250"/>
      <c r="F549" s="2"/>
      <c r="G549" s="3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10"/>
      <c r="C550" s="28"/>
      <c r="D550" s="2"/>
      <c r="E550" s="250"/>
      <c r="F550" s="2"/>
      <c r="G550" s="3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10"/>
      <c r="C551" s="28"/>
      <c r="D551" s="2"/>
      <c r="E551" s="250"/>
      <c r="F551" s="2"/>
      <c r="G551" s="3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10"/>
      <c r="C552" s="28"/>
      <c r="D552" s="2"/>
      <c r="E552" s="250"/>
      <c r="F552" s="2"/>
      <c r="G552" s="3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10"/>
      <c r="C553" s="28"/>
      <c r="D553" s="2"/>
      <c r="E553" s="250"/>
      <c r="F553" s="2"/>
      <c r="G553" s="3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10"/>
      <c r="C554" s="28"/>
      <c r="D554" s="2"/>
      <c r="E554" s="250"/>
      <c r="F554" s="2"/>
      <c r="G554" s="3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10"/>
      <c r="C555" s="28"/>
      <c r="D555" s="2"/>
      <c r="E555" s="250"/>
      <c r="F555" s="2"/>
      <c r="G555" s="3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10"/>
      <c r="C556" s="28"/>
      <c r="D556" s="2"/>
      <c r="E556" s="250"/>
      <c r="F556" s="2"/>
      <c r="G556" s="3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10"/>
      <c r="C557" s="28"/>
      <c r="D557" s="2"/>
      <c r="E557" s="250"/>
      <c r="F557" s="2"/>
      <c r="G557" s="3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10"/>
      <c r="C558" s="28"/>
      <c r="D558" s="2"/>
      <c r="E558" s="250"/>
      <c r="F558" s="2"/>
      <c r="G558" s="3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10"/>
      <c r="C559" s="28"/>
      <c r="D559" s="2"/>
      <c r="E559" s="250"/>
      <c r="F559" s="2"/>
      <c r="G559" s="3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10"/>
      <c r="C560" s="28"/>
      <c r="D560" s="2"/>
      <c r="E560" s="250"/>
      <c r="F560" s="2"/>
      <c r="G560" s="3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10"/>
      <c r="C561" s="28"/>
      <c r="D561" s="2"/>
      <c r="E561" s="250"/>
      <c r="F561" s="2"/>
      <c r="G561" s="3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10"/>
      <c r="C562" s="28"/>
      <c r="D562" s="2"/>
      <c r="E562" s="250"/>
      <c r="F562" s="2"/>
      <c r="G562" s="3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10"/>
      <c r="C563" s="28"/>
      <c r="D563" s="2"/>
      <c r="E563" s="250"/>
      <c r="F563" s="2"/>
      <c r="G563" s="3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10"/>
      <c r="C564" s="28"/>
      <c r="D564" s="2"/>
      <c r="E564" s="250"/>
      <c r="F564" s="2"/>
      <c r="G564" s="3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10"/>
      <c r="C565" s="28"/>
      <c r="D565" s="2"/>
      <c r="E565" s="250"/>
      <c r="F565" s="2"/>
      <c r="G565" s="3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10"/>
      <c r="C566" s="28"/>
      <c r="D566" s="2"/>
      <c r="E566" s="250"/>
      <c r="F566" s="2"/>
      <c r="G566" s="3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10"/>
      <c r="C567" s="28"/>
      <c r="D567" s="2"/>
      <c r="E567" s="250"/>
      <c r="F567" s="2"/>
      <c r="G567" s="3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10"/>
      <c r="C568" s="28"/>
      <c r="D568" s="2"/>
      <c r="E568" s="250"/>
      <c r="F568" s="2"/>
      <c r="G568" s="3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10"/>
      <c r="C569" s="28"/>
      <c r="D569" s="2"/>
      <c r="E569" s="250"/>
      <c r="F569" s="2"/>
      <c r="G569" s="3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10"/>
      <c r="C570" s="28"/>
      <c r="D570" s="2"/>
      <c r="E570" s="250"/>
      <c r="F570" s="2"/>
      <c r="G570" s="3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10"/>
      <c r="C571" s="28"/>
      <c r="D571" s="2"/>
      <c r="E571" s="250"/>
      <c r="F571" s="2"/>
      <c r="G571" s="3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10"/>
      <c r="C572" s="28"/>
      <c r="D572" s="2"/>
      <c r="E572" s="250"/>
      <c r="F572" s="2"/>
      <c r="G572" s="3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10"/>
      <c r="C573" s="28"/>
      <c r="D573" s="2"/>
      <c r="E573" s="250"/>
      <c r="F573" s="2"/>
      <c r="G573" s="3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10"/>
      <c r="C574" s="28"/>
      <c r="D574" s="2"/>
      <c r="E574" s="250"/>
      <c r="F574" s="2"/>
      <c r="G574" s="3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10"/>
      <c r="C575" s="28"/>
      <c r="D575" s="2"/>
      <c r="E575" s="250"/>
      <c r="F575" s="2"/>
      <c r="G575" s="3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10"/>
      <c r="C576" s="28"/>
      <c r="D576" s="2"/>
      <c r="E576" s="250"/>
      <c r="F576" s="2"/>
      <c r="G576" s="3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10"/>
      <c r="C577" s="28"/>
      <c r="D577" s="2"/>
      <c r="E577" s="250"/>
      <c r="F577" s="2"/>
      <c r="G577" s="3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10"/>
      <c r="C578" s="28"/>
      <c r="D578" s="2"/>
      <c r="E578" s="250"/>
      <c r="F578" s="2"/>
      <c r="G578" s="3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10"/>
      <c r="C579" s="28"/>
      <c r="D579" s="2"/>
      <c r="E579" s="250"/>
      <c r="F579" s="2"/>
      <c r="G579" s="3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10"/>
      <c r="C580" s="28"/>
      <c r="D580" s="2"/>
      <c r="E580" s="250"/>
      <c r="F580" s="2"/>
      <c r="G580" s="3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10"/>
      <c r="C581" s="28"/>
      <c r="D581" s="2"/>
      <c r="E581" s="250"/>
      <c r="F581" s="2"/>
      <c r="G581" s="3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10"/>
      <c r="C582" s="28"/>
      <c r="D582" s="2"/>
      <c r="E582" s="250"/>
      <c r="F582" s="2"/>
      <c r="G582" s="3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10"/>
      <c r="C583" s="28"/>
      <c r="D583" s="2"/>
      <c r="E583" s="250"/>
      <c r="F583" s="2"/>
      <c r="G583" s="3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10"/>
      <c r="C584" s="28"/>
      <c r="D584" s="2"/>
      <c r="E584" s="250"/>
      <c r="F584" s="2"/>
      <c r="G584" s="3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10"/>
      <c r="C585" s="28"/>
      <c r="D585" s="2"/>
      <c r="E585" s="250"/>
      <c r="F585" s="2"/>
      <c r="G585" s="3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10"/>
      <c r="C586" s="28"/>
      <c r="D586" s="2"/>
      <c r="E586" s="250"/>
      <c r="F586" s="2"/>
      <c r="G586" s="3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10"/>
      <c r="C587" s="28"/>
      <c r="D587" s="2"/>
      <c r="E587" s="250"/>
      <c r="F587" s="2"/>
      <c r="G587" s="3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10"/>
      <c r="C588" s="28"/>
      <c r="D588" s="2"/>
      <c r="E588" s="250"/>
      <c r="F588" s="2"/>
      <c r="G588" s="3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10"/>
      <c r="C589" s="28"/>
      <c r="D589" s="2"/>
      <c r="E589" s="250"/>
      <c r="F589" s="2"/>
      <c r="G589" s="3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10"/>
      <c r="C590" s="28"/>
      <c r="D590" s="2"/>
      <c r="E590" s="250"/>
      <c r="F590" s="2"/>
      <c r="G590" s="3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10"/>
      <c r="C591" s="28"/>
      <c r="D591" s="2"/>
      <c r="E591" s="250"/>
      <c r="F591" s="2"/>
      <c r="G591" s="3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10"/>
      <c r="C592" s="28"/>
      <c r="D592" s="2"/>
      <c r="E592" s="250"/>
      <c r="F592" s="2"/>
      <c r="G592" s="3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10"/>
      <c r="C593" s="28"/>
      <c r="D593" s="2"/>
      <c r="E593" s="250"/>
      <c r="F593" s="2"/>
      <c r="G593" s="3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10"/>
      <c r="C594" s="28"/>
      <c r="D594" s="2"/>
      <c r="E594" s="250"/>
      <c r="F594" s="2"/>
      <c r="G594" s="3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10"/>
      <c r="C595" s="28"/>
      <c r="D595" s="2"/>
      <c r="E595" s="250"/>
      <c r="F595" s="2"/>
      <c r="G595" s="3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10"/>
      <c r="C596" s="28"/>
      <c r="D596" s="2"/>
      <c r="E596" s="250"/>
      <c r="F596" s="2"/>
      <c r="G596" s="3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10"/>
      <c r="C597" s="28"/>
      <c r="D597" s="2"/>
      <c r="E597" s="250"/>
      <c r="F597" s="2"/>
      <c r="G597" s="3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10"/>
      <c r="C598" s="28"/>
      <c r="D598" s="2"/>
      <c r="E598" s="250"/>
      <c r="F598" s="2"/>
      <c r="G598" s="3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10"/>
      <c r="C599" s="28"/>
      <c r="D599" s="2"/>
      <c r="E599" s="250"/>
      <c r="F599" s="2"/>
      <c r="G599" s="3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10"/>
      <c r="C600" s="28"/>
      <c r="D600" s="2"/>
      <c r="E600" s="250"/>
      <c r="F600" s="2"/>
      <c r="G600" s="3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10"/>
      <c r="C601" s="28"/>
      <c r="D601" s="2"/>
      <c r="E601" s="250"/>
      <c r="F601" s="2"/>
      <c r="G601" s="3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10"/>
      <c r="C602" s="28"/>
      <c r="D602" s="2"/>
      <c r="E602" s="250"/>
      <c r="F602" s="2"/>
      <c r="G602" s="3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10"/>
      <c r="C603" s="28"/>
      <c r="D603" s="2"/>
      <c r="E603" s="250"/>
      <c r="F603" s="2"/>
      <c r="G603" s="3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10"/>
      <c r="C604" s="28"/>
      <c r="D604" s="2"/>
      <c r="E604" s="250"/>
      <c r="F604" s="2"/>
      <c r="G604" s="3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10"/>
      <c r="C605" s="28"/>
      <c r="D605" s="2"/>
      <c r="E605" s="250"/>
      <c r="F605" s="2"/>
      <c r="G605" s="3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10"/>
      <c r="C606" s="28"/>
      <c r="D606" s="2"/>
      <c r="E606" s="250"/>
      <c r="F606" s="2"/>
      <c r="G606" s="3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10"/>
      <c r="C607" s="28"/>
      <c r="D607" s="2"/>
      <c r="E607" s="250"/>
      <c r="F607" s="2"/>
      <c r="G607" s="3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10"/>
      <c r="C608" s="28"/>
      <c r="D608" s="2"/>
      <c r="E608" s="250"/>
      <c r="F608" s="2"/>
      <c r="G608" s="3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10"/>
      <c r="C609" s="28"/>
      <c r="D609" s="2"/>
      <c r="E609" s="250"/>
      <c r="F609" s="2"/>
      <c r="G609" s="3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10"/>
      <c r="C610" s="28"/>
      <c r="D610" s="2"/>
      <c r="E610" s="250"/>
      <c r="F610" s="2"/>
      <c r="G610" s="3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10"/>
      <c r="C611" s="28"/>
      <c r="D611" s="2"/>
      <c r="E611" s="250"/>
      <c r="F611" s="2"/>
      <c r="G611" s="3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10"/>
      <c r="C612" s="28"/>
      <c r="D612" s="2"/>
      <c r="E612" s="250"/>
      <c r="F612" s="2"/>
      <c r="G612" s="3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10"/>
      <c r="C613" s="28"/>
      <c r="D613" s="2"/>
      <c r="E613" s="250"/>
      <c r="F613" s="2"/>
      <c r="G613" s="3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10"/>
      <c r="C614" s="28"/>
      <c r="D614" s="2"/>
      <c r="E614" s="250"/>
      <c r="F614" s="2"/>
      <c r="G614" s="3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10"/>
      <c r="C615" s="28"/>
      <c r="D615" s="2"/>
      <c r="E615" s="250"/>
      <c r="F615" s="2"/>
      <c r="G615" s="3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10"/>
      <c r="C616" s="28"/>
      <c r="D616" s="2"/>
      <c r="E616" s="250"/>
      <c r="F616" s="2"/>
      <c r="G616" s="3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10"/>
      <c r="C617" s="28"/>
      <c r="D617" s="2"/>
      <c r="E617" s="250"/>
      <c r="F617" s="2"/>
      <c r="G617" s="3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10"/>
      <c r="C618" s="28"/>
      <c r="D618" s="2"/>
      <c r="E618" s="250"/>
      <c r="F618" s="2"/>
      <c r="G618" s="3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10"/>
      <c r="C619" s="28"/>
      <c r="D619" s="2"/>
      <c r="E619" s="250"/>
      <c r="F619" s="2"/>
      <c r="G619" s="3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10"/>
      <c r="C620" s="28"/>
      <c r="D620" s="2"/>
      <c r="E620" s="250"/>
      <c r="F620" s="2"/>
      <c r="G620" s="3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10"/>
      <c r="C621" s="28"/>
      <c r="D621" s="2"/>
      <c r="E621" s="250"/>
      <c r="F621" s="2"/>
      <c r="G621" s="3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10"/>
      <c r="C622" s="28"/>
      <c r="D622" s="2"/>
      <c r="E622" s="250"/>
      <c r="F622" s="2"/>
      <c r="G622" s="3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10"/>
      <c r="C623" s="28"/>
      <c r="D623" s="2"/>
      <c r="E623" s="250"/>
      <c r="F623" s="2"/>
      <c r="G623" s="3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10"/>
      <c r="C624" s="28"/>
      <c r="D624" s="2"/>
      <c r="E624" s="250"/>
      <c r="F624" s="2"/>
      <c r="G624" s="3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10"/>
      <c r="C625" s="28"/>
      <c r="D625" s="2"/>
      <c r="E625" s="250"/>
      <c r="F625" s="2"/>
      <c r="G625" s="3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10"/>
      <c r="C626" s="28"/>
      <c r="D626" s="2"/>
      <c r="E626" s="250"/>
      <c r="F626" s="2"/>
      <c r="G626" s="3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10"/>
      <c r="C627" s="28"/>
      <c r="D627" s="2"/>
      <c r="E627" s="250"/>
      <c r="F627" s="2"/>
      <c r="G627" s="3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10"/>
      <c r="C628" s="28"/>
      <c r="D628" s="2"/>
      <c r="E628" s="250"/>
      <c r="F628" s="2"/>
      <c r="G628" s="3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10"/>
      <c r="C629" s="28"/>
      <c r="D629" s="2"/>
      <c r="E629" s="250"/>
      <c r="F629" s="2"/>
      <c r="G629" s="3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10"/>
      <c r="C630" s="28"/>
      <c r="D630" s="2"/>
      <c r="E630" s="250"/>
      <c r="F630" s="2"/>
      <c r="G630" s="3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10"/>
      <c r="C631" s="28"/>
      <c r="D631" s="2"/>
      <c r="E631" s="250"/>
      <c r="F631" s="2"/>
      <c r="G631" s="3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10"/>
      <c r="C632" s="28"/>
      <c r="D632" s="2"/>
      <c r="E632" s="250"/>
      <c r="F632" s="2"/>
      <c r="G632" s="3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10"/>
      <c r="C633" s="28"/>
      <c r="D633" s="2"/>
      <c r="E633" s="250"/>
      <c r="F633" s="2"/>
      <c r="G633" s="3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10"/>
      <c r="C634" s="28"/>
      <c r="D634" s="2"/>
      <c r="E634" s="250"/>
      <c r="F634" s="2"/>
      <c r="G634" s="3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10"/>
      <c r="C635" s="28"/>
      <c r="D635" s="2"/>
      <c r="E635" s="250"/>
      <c r="F635" s="2"/>
      <c r="G635" s="3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10"/>
      <c r="C636" s="28"/>
      <c r="D636" s="2"/>
      <c r="E636" s="250"/>
      <c r="F636" s="2"/>
      <c r="G636" s="3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10"/>
      <c r="C637" s="28"/>
      <c r="D637" s="2"/>
      <c r="E637" s="250"/>
      <c r="F637" s="2"/>
      <c r="G637" s="3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10"/>
      <c r="C638" s="28"/>
      <c r="D638" s="2"/>
      <c r="E638" s="250"/>
      <c r="F638" s="2"/>
      <c r="G638" s="3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10"/>
      <c r="C639" s="28"/>
      <c r="D639" s="2"/>
      <c r="E639" s="250"/>
      <c r="F639" s="2"/>
      <c r="G639" s="3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10"/>
      <c r="C640" s="28"/>
      <c r="D640" s="2"/>
      <c r="E640" s="250"/>
      <c r="F640" s="2"/>
      <c r="G640" s="3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10"/>
      <c r="C641" s="28"/>
      <c r="D641" s="2"/>
      <c r="E641" s="250"/>
      <c r="F641" s="2"/>
      <c r="G641" s="3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10"/>
      <c r="C642" s="28"/>
      <c r="D642" s="2"/>
      <c r="E642" s="250"/>
      <c r="F642" s="2"/>
      <c r="G642" s="3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10"/>
      <c r="C643" s="28"/>
      <c r="D643" s="2"/>
      <c r="E643" s="250"/>
      <c r="F643" s="2"/>
      <c r="G643" s="3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10"/>
      <c r="C644" s="28"/>
      <c r="D644" s="2"/>
      <c r="E644" s="250"/>
      <c r="F644" s="2"/>
      <c r="G644" s="3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10"/>
      <c r="C645" s="28"/>
      <c r="D645" s="2"/>
      <c r="E645" s="250"/>
      <c r="F645" s="2"/>
      <c r="G645" s="3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10"/>
      <c r="C646" s="28"/>
      <c r="D646" s="2"/>
      <c r="E646" s="250"/>
      <c r="F646" s="2"/>
      <c r="G646" s="3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10"/>
      <c r="C647" s="28"/>
      <c r="D647" s="2"/>
      <c r="E647" s="250"/>
      <c r="F647" s="2"/>
      <c r="G647" s="3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10"/>
      <c r="C648" s="28"/>
      <c r="D648" s="2"/>
      <c r="E648" s="250"/>
      <c r="F648" s="2"/>
      <c r="G648" s="3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10"/>
      <c r="C649" s="28"/>
      <c r="D649" s="2"/>
      <c r="E649" s="250"/>
      <c r="F649" s="2"/>
      <c r="G649" s="3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10"/>
      <c r="C650" s="28"/>
      <c r="D650" s="2"/>
      <c r="E650" s="250"/>
      <c r="F650" s="2"/>
      <c r="G650" s="3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10"/>
      <c r="C651" s="28"/>
      <c r="D651" s="2"/>
      <c r="E651" s="250"/>
      <c r="F651" s="2"/>
      <c r="G651" s="3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10"/>
      <c r="C652" s="28"/>
      <c r="D652" s="2"/>
      <c r="E652" s="250"/>
      <c r="F652" s="2"/>
      <c r="G652" s="3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10"/>
      <c r="C653" s="28"/>
      <c r="D653" s="2"/>
      <c r="E653" s="250"/>
      <c r="F653" s="2"/>
      <c r="G653" s="3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10"/>
      <c r="C654" s="28"/>
      <c r="D654" s="2"/>
      <c r="E654" s="250"/>
      <c r="F654" s="2"/>
      <c r="G654" s="3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10"/>
      <c r="C655" s="28"/>
      <c r="D655" s="2"/>
      <c r="E655" s="250"/>
      <c r="F655" s="2"/>
      <c r="G655" s="3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10"/>
      <c r="C656" s="28"/>
      <c r="D656" s="2"/>
      <c r="E656" s="250"/>
      <c r="F656" s="2"/>
      <c r="G656" s="3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10"/>
      <c r="C657" s="28"/>
      <c r="D657" s="2"/>
      <c r="E657" s="250"/>
      <c r="F657" s="2"/>
      <c r="G657" s="3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10"/>
      <c r="C658" s="28"/>
      <c r="D658" s="2"/>
      <c r="E658" s="250"/>
      <c r="F658" s="2"/>
      <c r="G658" s="3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10"/>
      <c r="C659" s="28"/>
      <c r="D659" s="2"/>
      <c r="E659" s="250"/>
      <c r="F659" s="2"/>
      <c r="G659" s="3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10"/>
      <c r="C660" s="28"/>
      <c r="D660" s="2"/>
      <c r="E660" s="250"/>
      <c r="F660" s="2"/>
      <c r="G660" s="3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10"/>
      <c r="C661" s="28"/>
      <c r="D661" s="2"/>
      <c r="E661" s="250"/>
      <c r="F661" s="2"/>
      <c r="G661" s="3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10"/>
      <c r="C662" s="28"/>
      <c r="D662" s="2"/>
      <c r="E662" s="250"/>
      <c r="F662" s="2"/>
      <c r="G662" s="3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10"/>
      <c r="C663" s="28"/>
      <c r="D663" s="2"/>
      <c r="E663" s="250"/>
      <c r="F663" s="2"/>
      <c r="G663" s="3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10"/>
      <c r="C664" s="28"/>
      <c r="D664" s="2"/>
      <c r="E664" s="250"/>
      <c r="F664" s="2"/>
      <c r="G664" s="3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10"/>
      <c r="C665" s="28"/>
      <c r="D665" s="2"/>
      <c r="E665" s="250"/>
      <c r="F665" s="2"/>
      <c r="G665" s="3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10"/>
      <c r="C666" s="28"/>
      <c r="D666" s="2"/>
      <c r="E666" s="250"/>
      <c r="F666" s="2"/>
      <c r="G666" s="3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10"/>
      <c r="C667" s="28"/>
      <c r="D667" s="2"/>
      <c r="E667" s="250"/>
      <c r="F667" s="2"/>
      <c r="G667" s="3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10"/>
      <c r="C668" s="28"/>
      <c r="D668" s="2"/>
      <c r="E668" s="250"/>
      <c r="F668" s="2"/>
      <c r="G668" s="3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10"/>
      <c r="C669" s="28"/>
      <c r="D669" s="2"/>
      <c r="E669" s="250"/>
      <c r="F669" s="2"/>
      <c r="G669" s="3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10"/>
      <c r="C670" s="28"/>
      <c r="D670" s="2"/>
      <c r="E670" s="250"/>
      <c r="F670" s="2"/>
      <c r="G670" s="3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10"/>
      <c r="C671" s="28"/>
      <c r="D671" s="2"/>
      <c r="E671" s="250"/>
      <c r="F671" s="2"/>
      <c r="G671" s="3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10"/>
      <c r="C672" s="28"/>
      <c r="D672" s="2"/>
      <c r="E672" s="250"/>
      <c r="F672" s="2"/>
      <c r="G672" s="3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10"/>
      <c r="C673" s="28"/>
      <c r="D673" s="2"/>
      <c r="E673" s="250"/>
      <c r="F673" s="2"/>
      <c r="G673" s="3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10"/>
      <c r="C674" s="28"/>
      <c r="D674" s="2"/>
      <c r="E674" s="250"/>
      <c r="F674" s="2"/>
      <c r="G674" s="3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10"/>
      <c r="C675" s="28"/>
      <c r="D675" s="2"/>
      <c r="E675" s="250"/>
      <c r="F675" s="2"/>
      <c r="G675" s="3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10"/>
      <c r="C676" s="28"/>
      <c r="D676" s="2"/>
      <c r="E676" s="250"/>
      <c r="F676" s="2"/>
      <c r="G676" s="3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10"/>
      <c r="C677" s="28"/>
      <c r="D677" s="2"/>
      <c r="E677" s="250"/>
      <c r="F677" s="2"/>
      <c r="G677" s="3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10"/>
      <c r="C678" s="28"/>
      <c r="D678" s="2"/>
      <c r="E678" s="250"/>
      <c r="F678" s="2"/>
      <c r="G678" s="3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10"/>
      <c r="C679" s="28"/>
      <c r="D679" s="2"/>
      <c r="E679" s="250"/>
      <c r="F679" s="2"/>
      <c r="G679" s="3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10"/>
      <c r="C680" s="28"/>
      <c r="D680" s="2"/>
      <c r="E680" s="250"/>
      <c r="F680" s="2"/>
      <c r="G680" s="3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10"/>
      <c r="C681" s="28"/>
      <c r="D681" s="2"/>
      <c r="E681" s="250"/>
      <c r="F681" s="2"/>
      <c r="G681" s="3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10"/>
      <c r="C682" s="28"/>
      <c r="D682" s="2"/>
      <c r="E682" s="250"/>
      <c r="F682" s="2"/>
      <c r="G682" s="3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10"/>
      <c r="C683" s="28"/>
      <c r="D683" s="2"/>
      <c r="E683" s="250"/>
      <c r="F683" s="2"/>
      <c r="G683" s="3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10"/>
      <c r="C684" s="28"/>
      <c r="D684" s="2"/>
      <c r="E684" s="250"/>
      <c r="F684" s="2"/>
      <c r="G684" s="3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10"/>
      <c r="C685" s="28"/>
      <c r="D685" s="2"/>
      <c r="E685" s="250"/>
      <c r="F685" s="2"/>
      <c r="G685" s="3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10"/>
      <c r="C686" s="28"/>
      <c r="D686" s="2"/>
      <c r="E686" s="250"/>
      <c r="F686" s="2"/>
      <c r="G686" s="3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10"/>
      <c r="C687" s="28"/>
      <c r="D687" s="2"/>
      <c r="E687" s="250"/>
      <c r="F687" s="2"/>
      <c r="G687" s="3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10"/>
      <c r="C688" s="28"/>
      <c r="D688" s="2"/>
      <c r="E688" s="250"/>
      <c r="F688" s="2"/>
      <c r="G688" s="3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10"/>
      <c r="C689" s="28"/>
      <c r="D689" s="2"/>
      <c r="E689" s="250"/>
      <c r="F689" s="2"/>
      <c r="G689" s="3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10"/>
      <c r="C690" s="28"/>
      <c r="D690" s="2"/>
      <c r="E690" s="250"/>
      <c r="F690" s="2"/>
      <c r="G690" s="3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10"/>
      <c r="C691" s="28"/>
      <c r="D691" s="2"/>
      <c r="E691" s="250"/>
      <c r="F691" s="2"/>
      <c r="G691" s="3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10"/>
      <c r="C692" s="28"/>
      <c r="D692" s="2"/>
      <c r="E692" s="250"/>
      <c r="F692" s="2"/>
      <c r="G692" s="3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10"/>
      <c r="C693" s="28"/>
      <c r="D693" s="2"/>
      <c r="E693" s="250"/>
      <c r="F693" s="2"/>
      <c r="G693" s="3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10"/>
      <c r="C694" s="28"/>
      <c r="D694" s="2"/>
      <c r="E694" s="250"/>
      <c r="F694" s="2"/>
      <c r="G694" s="3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10"/>
      <c r="C695" s="28"/>
      <c r="D695" s="2"/>
      <c r="E695" s="250"/>
      <c r="F695" s="2"/>
      <c r="G695" s="3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10"/>
      <c r="C696" s="28"/>
      <c r="D696" s="2"/>
      <c r="E696" s="250"/>
      <c r="F696" s="2"/>
      <c r="G696" s="3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10"/>
      <c r="C697" s="28"/>
      <c r="D697" s="2"/>
      <c r="E697" s="250"/>
      <c r="F697" s="2"/>
      <c r="G697" s="3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10"/>
      <c r="C698" s="28"/>
      <c r="D698" s="2"/>
      <c r="E698" s="250"/>
      <c r="F698" s="2"/>
      <c r="G698" s="3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10"/>
      <c r="C699" s="28"/>
      <c r="D699" s="2"/>
      <c r="E699" s="250"/>
      <c r="F699" s="2"/>
      <c r="G699" s="3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10"/>
      <c r="C700" s="28"/>
      <c r="D700" s="2"/>
      <c r="E700" s="250"/>
      <c r="F700" s="2"/>
      <c r="G700" s="3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10"/>
      <c r="C701" s="28"/>
      <c r="D701" s="2"/>
      <c r="E701" s="250"/>
      <c r="F701" s="2"/>
      <c r="G701" s="3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10"/>
      <c r="C702" s="28"/>
      <c r="D702" s="2"/>
      <c r="E702" s="250"/>
      <c r="F702" s="2"/>
      <c r="G702" s="3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10"/>
      <c r="C703" s="28"/>
      <c r="D703" s="2"/>
      <c r="E703" s="250"/>
      <c r="F703" s="2"/>
      <c r="G703" s="3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10"/>
      <c r="C704" s="28"/>
      <c r="D704" s="2"/>
      <c r="E704" s="250"/>
      <c r="F704" s="2"/>
      <c r="G704" s="3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10"/>
      <c r="C705" s="28"/>
      <c r="D705" s="2"/>
      <c r="E705" s="250"/>
      <c r="F705" s="2"/>
      <c r="G705" s="3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10"/>
      <c r="C706" s="28"/>
      <c r="D706" s="2"/>
      <c r="E706" s="250"/>
      <c r="F706" s="2"/>
      <c r="G706" s="3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10"/>
      <c r="C707" s="28"/>
      <c r="D707" s="2"/>
      <c r="E707" s="250"/>
      <c r="F707" s="2"/>
      <c r="G707" s="3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10"/>
      <c r="C708" s="28"/>
      <c r="D708" s="2"/>
      <c r="E708" s="250"/>
      <c r="F708" s="2"/>
      <c r="G708" s="3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10"/>
      <c r="C709" s="28"/>
      <c r="D709" s="2"/>
      <c r="E709" s="250"/>
      <c r="F709" s="2"/>
      <c r="G709" s="3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10"/>
      <c r="C710" s="28"/>
      <c r="D710" s="2"/>
      <c r="E710" s="250"/>
      <c r="F710" s="2"/>
      <c r="G710" s="3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10"/>
      <c r="C711" s="28"/>
      <c r="D711" s="2"/>
      <c r="E711" s="250"/>
      <c r="F711" s="2"/>
      <c r="G711" s="3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10"/>
      <c r="C712" s="28"/>
      <c r="D712" s="2"/>
      <c r="E712" s="250"/>
      <c r="F712" s="2"/>
      <c r="G712" s="3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10"/>
      <c r="C713" s="28"/>
      <c r="D713" s="2"/>
      <c r="E713" s="250"/>
      <c r="F713" s="2"/>
      <c r="G713" s="3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10"/>
      <c r="C714" s="28"/>
      <c r="D714" s="2"/>
      <c r="E714" s="250"/>
      <c r="F714" s="2"/>
      <c r="G714" s="3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10"/>
      <c r="C715" s="28"/>
      <c r="D715" s="2"/>
      <c r="E715" s="250"/>
      <c r="F715" s="2"/>
      <c r="G715" s="3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10"/>
      <c r="C716" s="28"/>
      <c r="D716" s="2"/>
      <c r="E716" s="250"/>
      <c r="F716" s="2"/>
      <c r="G716" s="3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10"/>
      <c r="C717" s="28"/>
      <c r="D717" s="2"/>
      <c r="E717" s="250"/>
      <c r="F717" s="2"/>
      <c r="G717" s="3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10"/>
      <c r="C718" s="28"/>
      <c r="D718" s="2"/>
      <c r="E718" s="250"/>
      <c r="F718" s="2"/>
      <c r="G718" s="3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10"/>
      <c r="C719" s="28"/>
      <c r="D719" s="2"/>
      <c r="E719" s="250"/>
      <c r="F719" s="2"/>
      <c r="G719" s="3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10"/>
      <c r="C720" s="28"/>
      <c r="D720" s="2"/>
      <c r="E720" s="250"/>
      <c r="F720" s="2"/>
      <c r="G720" s="3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10"/>
      <c r="C721" s="28"/>
      <c r="D721" s="2"/>
      <c r="E721" s="250"/>
      <c r="F721" s="2"/>
      <c r="G721" s="3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10"/>
      <c r="C722" s="28"/>
      <c r="D722" s="2"/>
      <c r="E722" s="250"/>
      <c r="F722" s="2"/>
      <c r="G722" s="3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10"/>
      <c r="C723" s="28"/>
      <c r="D723" s="2"/>
      <c r="E723" s="250"/>
      <c r="F723" s="2"/>
      <c r="G723" s="3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10"/>
      <c r="C724" s="28"/>
      <c r="D724" s="2"/>
      <c r="E724" s="250"/>
      <c r="F724" s="2"/>
      <c r="G724" s="3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10"/>
      <c r="C725" s="28"/>
      <c r="D725" s="2"/>
      <c r="E725" s="250"/>
      <c r="F725" s="2"/>
      <c r="G725" s="3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10"/>
      <c r="C726" s="28"/>
      <c r="D726" s="2"/>
      <c r="E726" s="250"/>
      <c r="F726" s="2"/>
      <c r="G726" s="3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10"/>
      <c r="C727" s="28"/>
      <c r="D727" s="2"/>
      <c r="E727" s="250"/>
      <c r="F727" s="2"/>
      <c r="G727" s="3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10"/>
      <c r="C728" s="28"/>
      <c r="D728" s="2"/>
      <c r="E728" s="250"/>
      <c r="F728" s="2"/>
      <c r="G728" s="3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10"/>
      <c r="C729" s="28"/>
      <c r="D729" s="2"/>
      <c r="E729" s="250"/>
      <c r="F729" s="2"/>
      <c r="G729" s="3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10"/>
      <c r="C730" s="28"/>
      <c r="D730" s="2"/>
      <c r="E730" s="250"/>
      <c r="F730" s="2"/>
      <c r="G730" s="3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10"/>
      <c r="C731" s="28"/>
      <c r="D731" s="2"/>
      <c r="E731" s="250"/>
      <c r="F731" s="2"/>
      <c r="G731" s="3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10"/>
      <c r="C732" s="28"/>
      <c r="D732" s="2"/>
      <c r="E732" s="250"/>
      <c r="F732" s="2"/>
      <c r="G732" s="3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10"/>
      <c r="C733" s="28"/>
      <c r="D733" s="2"/>
      <c r="E733" s="250"/>
      <c r="F733" s="2"/>
      <c r="G733" s="3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10"/>
      <c r="C734" s="28"/>
      <c r="D734" s="2"/>
      <c r="E734" s="250"/>
      <c r="F734" s="2"/>
      <c r="G734" s="3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10"/>
      <c r="C735" s="28"/>
      <c r="D735" s="2"/>
      <c r="E735" s="250"/>
      <c r="F735" s="2"/>
      <c r="G735" s="3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10"/>
      <c r="C736" s="28"/>
      <c r="D736" s="2"/>
      <c r="E736" s="250"/>
      <c r="F736" s="2"/>
      <c r="G736" s="3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10"/>
      <c r="C737" s="28"/>
      <c r="D737" s="2"/>
      <c r="E737" s="250"/>
      <c r="F737" s="2"/>
      <c r="G737" s="3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10"/>
      <c r="C738" s="28"/>
      <c r="D738" s="2"/>
      <c r="E738" s="250"/>
      <c r="F738" s="2"/>
      <c r="G738" s="3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10"/>
      <c r="C739" s="28"/>
      <c r="D739" s="2"/>
      <c r="E739" s="250"/>
      <c r="F739" s="2"/>
      <c r="G739" s="3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10"/>
      <c r="C740" s="28"/>
      <c r="D740" s="2"/>
      <c r="E740" s="250"/>
      <c r="F740" s="2"/>
      <c r="G740" s="3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10"/>
      <c r="C741" s="28"/>
      <c r="D741" s="2"/>
      <c r="E741" s="250"/>
      <c r="F741" s="2"/>
      <c r="G741" s="3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10"/>
      <c r="C742" s="28"/>
      <c r="D742" s="2"/>
      <c r="E742" s="250"/>
      <c r="F742" s="2"/>
      <c r="G742" s="3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10"/>
      <c r="C743" s="28"/>
      <c r="D743" s="2"/>
      <c r="E743" s="250"/>
      <c r="F743" s="2"/>
      <c r="G743" s="3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10"/>
      <c r="C744" s="28"/>
      <c r="D744" s="2"/>
      <c r="E744" s="250"/>
      <c r="F744" s="2"/>
      <c r="G744" s="3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10"/>
      <c r="C745" s="28"/>
      <c r="D745" s="2"/>
      <c r="E745" s="250"/>
      <c r="F745" s="2"/>
      <c r="G745" s="3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10"/>
      <c r="C746" s="28"/>
      <c r="D746" s="2"/>
      <c r="E746" s="250"/>
      <c r="F746" s="2"/>
      <c r="G746" s="3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10"/>
      <c r="C747" s="28"/>
      <c r="D747" s="2"/>
      <c r="E747" s="250"/>
      <c r="F747" s="2"/>
      <c r="G747" s="3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10"/>
      <c r="C748" s="28"/>
      <c r="D748" s="2"/>
      <c r="E748" s="250"/>
      <c r="F748" s="2"/>
      <c r="G748" s="3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10"/>
      <c r="C749" s="28"/>
      <c r="D749" s="2"/>
      <c r="E749" s="250"/>
      <c r="F749" s="2"/>
      <c r="G749" s="3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10"/>
      <c r="C750" s="28"/>
      <c r="D750" s="2"/>
      <c r="E750" s="250"/>
      <c r="F750" s="2"/>
      <c r="G750" s="3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10"/>
      <c r="C751" s="28"/>
      <c r="D751" s="2"/>
      <c r="E751" s="250"/>
      <c r="F751" s="2"/>
      <c r="G751" s="3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10"/>
      <c r="C752" s="28"/>
      <c r="D752" s="2"/>
      <c r="E752" s="250"/>
      <c r="F752" s="2"/>
      <c r="G752" s="3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10"/>
      <c r="C753" s="28"/>
      <c r="D753" s="2"/>
      <c r="E753" s="250"/>
      <c r="F753" s="2"/>
      <c r="G753" s="3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10"/>
      <c r="C754" s="28"/>
      <c r="D754" s="2"/>
      <c r="E754" s="250"/>
      <c r="F754" s="2"/>
      <c r="G754" s="3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10"/>
      <c r="C755" s="28"/>
      <c r="D755" s="2"/>
      <c r="E755" s="250"/>
      <c r="F755" s="2"/>
      <c r="G755" s="3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10"/>
      <c r="C756" s="28"/>
      <c r="D756" s="2"/>
      <c r="E756" s="250"/>
      <c r="F756" s="2"/>
      <c r="G756" s="3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10"/>
      <c r="C757" s="28"/>
      <c r="D757" s="2"/>
      <c r="E757" s="250"/>
      <c r="F757" s="2"/>
      <c r="G757" s="3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10"/>
      <c r="C758" s="28"/>
      <c r="D758" s="2"/>
      <c r="E758" s="250"/>
      <c r="F758" s="2"/>
      <c r="G758" s="3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10"/>
      <c r="C759" s="28"/>
      <c r="D759" s="2"/>
      <c r="E759" s="250"/>
      <c r="F759" s="2"/>
      <c r="G759" s="3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10"/>
      <c r="C760" s="28"/>
      <c r="D760" s="2"/>
      <c r="E760" s="250"/>
      <c r="F760" s="2"/>
      <c r="G760" s="3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10"/>
      <c r="C761" s="28"/>
      <c r="D761" s="2"/>
      <c r="E761" s="250"/>
      <c r="F761" s="2"/>
      <c r="G761" s="3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10"/>
      <c r="C762" s="28"/>
      <c r="D762" s="2"/>
      <c r="E762" s="250"/>
      <c r="F762" s="2"/>
      <c r="G762" s="3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10"/>
      <c r="C763" s="28"/>
      <c r="D763" s="2"/>
      <c r="E763" s="250"/>
      <c r="F763" s="2"/>
      <c r="G763" s="3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10"/>
      <c r="C764" s="28"/>
      <c r="D764" s="2"/>
      <c r="E764" s="250"/>
      <c r="F764" s="2"/>
      <c r="G764" s="3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10"/>
      <c r="C765" s="28"/>
      <c r="D765" s="2"/>
      <c r="E765" s="250"/>
      <c r="F765" s="2"/>
      <c r="G765" s="3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10"/>
      <c r="C766" s="28"/>
      <c r="D766" s="2"/>
      <c r="E766" s="250"/>
      <c r="F766" s="2"/>
      <c r="G766" s="3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10"/>
      <c r="C767" s="28"/>
      <c r="D767" s="2"/>
      <c r="E767" s="250"/>
      <c r="F767" s="2"/>
      <c r="G767" s="3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10"/>
      <c r="C768" s="28"/>
      <c r="D768" s="2"/>
      <c r="E768" s="250"/>
      <c r="F768" s="2"/>
      <c r="G768" s="3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10"/>
      <c r="C769" s="28"/>
      <c r="D769" s="2"/>
      <c r="E769" s="250"/>
      <c r="F769" s="2"/>
      <c r="G769" s="3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10"/>
      <c r="C770" s="28"/>
      <c r="D770" s="2"/>
      <c r="E770" s="250"/>
      <c r="F770" s="2"/>
      <c r="G770" s="3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10"/>
      <c r="C771" s="28"/>
      <c r="D771" s="2"/>
      <c r="E771" s="250"/>
      <c r="F771" s="2"/>
      <c r="G771" s="3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10"/>
      <c r="C772" s="28"/>
      <c r="D772" s="2"/>
      <c r="E772" s="250"/>
      <c r="F772" s="2"/>
      <c r="G772" s="3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10"/>
      <c r="C773" s="28"/>
      <c r="D773" s="2"/>
      <c r="E773" s="250"/>
      <c r="F773" s="2"/>
      <c r="G773" s="3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10"/>
      <c r="C774" s="28"/>
      <c r="D774" s="2"/>
      <c r="E774" s="250"/>
      <c r="F774" s="2"/>
      <c r="G774" s="3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10"/>
      <c r="C775" s="28"/>
      <c r="D775" s="2"/>
      <c r="E775" s="250"/>
      <c r="F775" s="2"/>
      <c r="G775" s="3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10"/>
      <c r="C776" s="28"/>
      <c r="D776" s="2"/>
      <c r="E776" s="250"/>
      <c r="F776" s="2"/>
      <c r="G776" s="3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10"/>
      <c r="C777" s="28"/>
      <c r="D777" s="2"/>
      <c r="E777" s="250"/>
      <c r="F777" s="2"/>
      <c r="G777" s="3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10"/>
      <c r="C778" s="28"/>
      <c r="D778" s="2"/>
      <c r="E778" s="250"/>
      <c r="F778" s="2"/>
      <c r="G778" s="3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10"/>
      <c r="C779" s="28"/>
      <c r="D779" s="2"/>
      <c r="E779" s="250"/>
      <c r="F779" s="2"/>
      <c r="G779" s="3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10"/>
      <c r="C780" s="28"/>
      <c r="D780" s="2"/>
      <c r="E780" s="250"/>
      <c r="F780" s="2"/>
      <c r="G780" s="3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10"/>
      <c r="C781" s="28"/>
      <c r="D781" s="2"/>
      <c r="E781" s="250"/>
      <c r="F781" s="2"/>
      <c r="G781" s="3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10"/>
      <c r="C782" s="28"/>
      <c r="D782" s="2"/>
      <c r="E782" s="250"/>
      <c r="F782" s="2"/>
      <c r="G782" s="3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10"/>
      <c r="C783" s="28"/>
      <c r="D783" s="2"/>
      <c r="E783" s="250"/>
      <c r="F783" s="2"/>
      <c r="G783" s="3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10"/>
      <c r="C784" s="28"/>
      <c r="D784" s="2"/>
      <c r="E784" s="250"/>
      <c r="F784" s="2"/>
      <c r="G784" s="3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10"/>
      <c r="C785" s="28"/>
      <c r="D785" s="2"/>
      <c r="E785" s="250"/>
      <c r="F785" s="2"/>
      <c r="G785" s="3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10"/>
      <c r="C786" s="28"/>
      <c r="D786" s="2"/>
      <c r="E786" s="250"/>
      <c r="F786" s="2"/>
      <c r="G786" s="3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10"/>
      <c r="C787" s="28"/>
      <c r="D787" s="2"/>
      <c r="E787" s="250"/>
      <c r="F787" s="2"/>
      <c r="G787" s="3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10"/>
      <c r="C788" s="28"/>
      <c r="D788" s="2"/>
      <c r="E788" s="250"/>
      <c r="F788" s="2"/>
      <c r="G788" s="3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10"/>
      <c r="C789" s="28"/>
      <c r="D789" s="2"/>
      <c r="E789" s="250"/>
      <c r="F789" s="2"/>
      <c r="G789" s="3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10"/>
      <c r="C790" s="28"/>
      <c r="D790" s="2"/>
      <c r="E790" s="250"/>
      <c r="F790" s="2"/>
      <c r="G790" s="3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10"/>
      <c r="C791" s="28"/>
      <c r="D791" s="2"/>
      <c r="E791" s="250"/>
      <c r="F791" s="2"/>
      <c r="G791" s="3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10"/>
      <c r="C792" s="28"/>
      <c r="D792" s="2"/>
      <c r="E792" s="250"/>
      <c r="F792" s="2"/>
      <c r="G792" s="3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10"/>
      <c r="C793" s="28"/>
      <c r="D793" s="2"/>
      <c r="E793" s="250"/>
      <c r="F793" s="2"/>
      <c r="G793" s="3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10"/>
      <c r="C794" s="28"/>
      <c r="D794" s="2"/>
      <c r="E794" s="250"/>
      <c r="F794" s="2"/>
      <c r="G794" s="3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10"/>
      <c r="C795" s="28"/>
      <c r="D795" s="2"/>
      <c r="E795" s="250"/>
      <c r="F795" s="2"/>
      <c r="G795" s="3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10"/>
      <c r="C796" s="28"/>
      <c r="D796" s="2"/>
      <c r="E796" s="250"/>
      <c r="F796" s="2"/>
      <c r="G796" s="3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10"/>
      <c r="C797" s="28"/>
      <c r="D797" s="2"/>
      <c r="E797" s="250"/>
      <c r="F797" s="2"/>
      <c r="G797" s="3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10"/>
      <c r="C798" s="28"/>
      <c r="D798" s="2"/>
      <c r="E798" s="250"/>
      <c r="F798" s="2"/>
      <c r="G798" s="3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10"/>
      <c r="C799" s="28"/>
      <c r="D799" s="2"/>
      <c r="E799" s="250"/>
      <c r="F799" s="2"/>
      <c r="G799" s="3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10"/>
      <c r="C800" s="28"/>
      <c r="D800" s="2"/>
      <c r="E800" s="250"/>
      <c r="F800" s="2"/>
      <c r="G800" s="3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10"/>
      <c r="C801" s="28"/>
      <c r="D801" s="2"/>
      <c r="E801" s="250"/>
      <c r="F801" s="2"/>
      <c r="G801" s="3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10"/>
      <c r="C802" s="28"/>
      <c r="D802" s="2"/>
      <c r="E802" s="250"/>
      <c r="F802" s="2"/>
      <c r="G802" s="3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10"/>
      <c r="C803" s="28"/>
      <c r="D803" s="2"/>
      <c r="E803" s="250"/>
      <c r="F803" s="2"/>
      <c r="G803" s="3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10"/>
      <c r="C804" s="28"/>
      <c r="D804" s="2"/>
      <c r="E804" s="250"/>
      <c r="F804" s="2"/>
      <c r="G804" s="3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10"/>
      <c r="C805" s="28"/>
      <c r="D805" s="2"/>
      <c r="E805" s="250"/>
      <c r="F805" s="2"/>
      <c r="G805" s="3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10"/>
      <c r="C806" s="28"/>
      <c r="D806" s="2"/>
      <c r="E806" s="250"/>
      <c r="F806" s="2"/>
      <c r="G806" s="3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10"/>
      <c r="C807" s="28"/>
      <c r="D807" s="2"/>
      <c r="E807" s="250"/>
      <c r="F807" s="2"/>
      <c r="G807" s="3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10"/>
      <c r="C808" s="28"/>
      <c r="D808" s="2"/>
      <c r="E808" s="250"/>
      <c r="F808" s="2"/>
      <c r="G808" s="3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10"/>
      <c r="C809" s="28"/>
      <c r="D809" s="2"/>
      <c r="E809" s="250"/>
      <c r="F809" s="2"/>
      <c r="G809" s="3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10"/>
      <c r="C810" s="28"/>
      <c r="D810" s="2"/>
      <c r="E810" s="250"/>
      <c r="F810" s="2"/>
      <c r="G810" s="3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10"/>
      <c r="C811" s="28"/>
      <c r="D811" s="2"/>
      <c r="E811" s="250"/>
      <c r="F811" s="2"/>
      <c r="G811" s="3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10"/>
      <c r="C812" s="28"/>
      <c r="D812" s="2"/>
      <c r="E812" s="250"/>
      <c r="F812" s="2"/>
      <c r="G812" s="3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10"/>
      <c r="C813" s="28"/>
      <c r="D813" s="2"/>
      <c r="E813" s="250"/>
      <c r="F813" s="2"/>
      <c r="G813" s="3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10"/>
      <c r="C814" s="28"/>
      <c r="D814" s="2"/>
      <c r="E814" s="250"/>
      <c r="F814" s="2"/>
      <c r="G814" s="3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10"/>
      <c r="C815" s="28"/>
      <c r="D815" s="2"/>
      <c r="E815" s="250"/>
      <c r="F815" s="2"/>
      <c r="G815" s="3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10"/>
      <c r="C816" s="28"/>
      <c r="D816" s="2"/>
      <c r="E816" s="250"/>
      <c r="F816" s="2"/>
      <c r="G816" s="3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10"/>
      <c r="C817" s="28"/>
      <c r="D817" s="2"/>
      <c r="E817" s="250"/>
      <c r="F817" s="2"/>
      <c r="G817" s="3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10"/>
      <c r="C818" s="28"/>
      <c r="D818" s="2"/>
      <c r="E818" s="250"/>
      <c r="F818" s="2"/>
      <c r="G818" s="3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10"/>
      <c r="C819" s="28"/>
      <c r="D819" s="2"/>
      <c r="E819" s="250"/>
      <c r="F819" s="2"/>
      <c r="G819" s="3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10"/>
      <c r="C820" s="28"/>
      <c r="D820" s="2"/>
      <c r="E820" s="250"/>
      <c r="F820" s="2"/>
      <c r="G820" s="3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10"/>
      <c r="C821" s="28"/>
      <c r="D821" s="2"/>
      <c r="E821" s="250"/>
      <c r="F821" s="2"/>
      <c r="G821" s="3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10"/>
      <c r="C822" s="28"/>
      <c r="D822" s="2"/>
      <c r="E822" s="250"/>
      <c r="F822" s="2"/>
      <c r="G822" s="3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10"/>
      <c r="C823" s="28"/>
      <c r="D823" s="2"/>
      <c r="E823" s="250"/>
      <c r="F823" s="2"/>
      <c r="G823" s="3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10"/>
      <c r="C824" s="28"/>
      <c r="D824" s="2"/>
      <c r="E824" s="250"/>
      <c r="F824" s="2"/>
      <c r="G824" s="3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10"/>
      <c r="C825" s="28"/>
      <c r="D825" s="2"/>
      <c r="E825" s="250"/>
      <c r="F825" s="2"/>
      <c r="G825" s="3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10"/>
      <c r="C826" s="28"/>
      <c r="D826" s="2"/>
      <c r="E826" s="250"/>
      <c r="F826" s="2"/>
      <c r="G826" s="3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10"/>
      <c r="C827" s="28"/>
      <c r="D827" s="2"/>
      <c r="E827" s="250"/>
      <c r="F827" s="2"/>
      <c r="G827" s="3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10"/>
      <c r="C828" s="28"/>
      <c r="D828" s="2"/>
      <c r="E828" s="250"/>
      <c r="F828" s="2"/>
      <c r="G828" s="3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10"/>
      <c r="C829" s="28"/>
      <c r="D829" s="2"/>
      <c r="E829" s="250"/>
      <c r="F829" s="2"/>
      <c r="G829" s="3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10"/>
      <c r="C830" s="28"/>
      <c r="D830" s="2"/>
      <c r="E830" s="250"/>
      <c r="F830" s="2"/>
      <c r="G830" s="3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10"/>
      <c r="C831" s="28"/>
      <c r="D831" s="2"/>
      <c r="E831" s="250"/>
      <c r="F831" s="2"/>
      <c r="G831" s="3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10"/>
      <c r="C832" s="28"/>
      <c r="D832" s="2"/>
      <c r="E832" s="250"/>
      <c r="F832" s="2"/>
      <c r="G832" s="3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10"/>
      <c r="C833" s="28"/>
      <c r="D833" s="2"/>
      <c r="E833" s="250"/>
      <c r="F833" s="2"/>
      <c r="G833" s="3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10"/>
      <c r="C834" s="28"/>
      <c r="D834" s="2"/>
      <c r="E834" s="250"/>
      <c r="F834" s="2"/>
      <c r="G834" s="3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10"/>
      <c r="C835" s="28"/>
      <c r="D835" s="2"/>
      <c r="E835" s="250"/>
      <c r="F835" s="2"/>
      <c r="G835" s="3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10"/>
      <c r="C836" s="28"/>
      <c r="D836" s="2"/>
      <c r="E836" s="250"/>
      <c r="F836" s="2"/>
      <c r="G836" s="3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10"/>
      <c r="C837" s="28"/>
      <c r="D837" s="2"/>
      <c r="E837" s="250"/>
      <c r="F837" s="2"/>
      <c r="G837" s="3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10"/>
      <c r="C838" s="28"/>
      <c r="D838" s="2"/>
      <c r="E838" s="250"/>
      <c r="F838" s="2"/>
      <c r="G838" s="3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10"/>
      <c r="C839" s="28"/>
      <c r="D839" s="2"/>
      <c r="E839" s="250"/>
      <c r="F839" s="2"/>
      <c r="G839" s="3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10"/>
      <c r="C840" s="28"/>
      <c r="D840" s="2"/>
      <c r="E840" s="250"/>
      <c r="F840" s="2"/>
      <c r="G840" s="3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10"/>
      <c r="C841" s="28"/>
      <c r="D841" s="2"/>
      <c r="E841" s="250"/>
      <c r="F841" s="2"/>
      <c r="G841" s="3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10"/>
      <c r="C842" s="28"/>
      <c r="D842" s="2"/>
      <c r="E842" s="250"/>
      <c r="F842" s="2"/>
      <c r="G842" s="3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10"/>
      <c r="C843" s="28"/>
      <c r="D843" s="2"/>
      <c r="E843" s="250"/>
      <c r="F843" s="2"/>
      <c r="G843" s="3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10"/>
      <c r="C844" s="28"/>
      <c r="D844" s="2"/>
      <c r="E844" s="250"/>
      <c r="F844" s="2"/>
      <c r="G844" s="3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10"/>
      <c r="C845" s="28"/>
      <c r="D845" s="2"/>
      <c r="E845" s="250"/>
      <c r="F845" s="2"/>
      <c r="G845" s="3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10"/>
      <c r="C846" s="28"/>
      <c r="D846" s="2"/>
      <c r="E846" s="250"/>
      <c r="F846" s="2"/>
      <c r="G846" s="3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10"/>
      <c r="C847" s="28"/>
      <c r="D847" s="2"/>
      <c r="E847" s="250"/>
      <c r="F847" s="2"/>
      <c r="G847" s="3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10"/>
      <c r="C848" s="28"/>
      <c r="D848" s="2"/>
      <c r="E848" s="250"/>
      <c r="F848" s="2"/>
      <c r="G848" s="3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10"/>
      <c r="C849" s="28"/>
      <c r="D849" s="2"/>
      <c r="E849" s="250"/>
      <c r="F849" s="2"/>
      <c r="G849" s="3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10"/>
      <c r="C850" s="28"/>
      <c r="D850" s="2"/>
      <c r="E850" s="250"/>
      <c r="F850" s="2"/>
      <c r="G850" s="3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10"/>
      <c r="C851" s="28"/>
      <c r="D851" s="2"/>
      <c r="E851" s="250"/>
      <c r="F851" s="2"/>
      <c r="G851" s="3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10"/>
      <c r="C852" s="28"/>
      <c r="D852" s="2"/>
      <c r="E852" s="250"/>
      <c r="F852" s="2"/>
      <c r="G852" s="3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10"/>
      <c r="C853" s="28"/>
      <c r="D853" s="2"/>
      <c r="E853" s="250"/>
      <c r="F853" s="2"/>
      <c r="G853" s="3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10"/>
      <c r="C854" s="28"/>
      <c r="D854" s="2"/>
      <c r="E854" s="250"/>
      <c r="F854" s="2"/>
      <c r="G854" s="3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10"/>
      <c r="C855" s="28"/>
      <c r="D855" s="2"/>
      <c r="E855" s="250"/>
      <c r="F855" s="2"/>
      <c r="G855" s="3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10"/>
      <c r="C856" s="28"/>
      <c r="D856" s="2"/>
      <c r="E856" s="250"/>
      <c r="F856" s="2"/>
      <c r="G856" s="3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10"/>
      <c r="C857" s="28"/>
      <c r="D857" s="2"/>
      <c r="E857" s="250"/>
      <c r="F857" s="2"/>
      <c r="G857" s="3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10"/>
      <c r="C858" s="28"/>
      <c r="D858" s="2"/>
      <c r="E858" s="250"/>
      <c r="F858" s="2"/>
      <c r="G858" s="3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10"/>
      <c r="C859" s="28"/>
      <c r="D859" s="2"/>
      <c r="E859" s="250"/>
      <c r="F859" s="2"/>
      <c r="G859" s="3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10"/>
      <c r="C860" s="28"/>
      <c r="D860" s="2"/>
      <c r="E860" s="250"/>
      <c r="F860" s="2"/>
      <c r="G860" s="3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10"/>
      <c r="C861" s="28"/>
      <c r="D861" s="2"/>
      <c r="E861" s="250"/>
      <c r="F861" s="2"/>
      <c r="G861" s="3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10"/>
      <c r="C862" s="28"/>
      <c r="D862" s="2"/>
      <c r="E862" s="250"/>
      <c r="F862" s="2"/>
      <c r="G862" s="3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10"/>
      <c r="C863" s="28"/>
      <c r="D863" s="2"/>
      <c r="E863" s="250"/>
      <c r="F863" s="2"/>
      <c r="G863" s="3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10"/>
      <c r="C864" s="28"/>
      <c r="D864" s="2"/>
      <c r="E864" s="250"/>
      <c r="F864" s="2"/>
      <c r="G864" s="3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10"/>
      <c r="C865" s="28"/>
      <c r="D865" s="2"/>
      <c r="E865" s="250"/>
      <c r="F865" s="2"/>
      <c r="G865" s="3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10"/>
      <c r="C866" s="28"/>
      <c r="D866" s="2"/>
      <c r="E866" s="250"/>
      <c r="F866" s="2"/>
      <c r="G866" s="3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10"/>
      <c r="C867" s="28"/>
      <c r="D867" s="2"/>
      <c r="E867" s="250"/>
      <c r="F867" s="2"/>
      <c r="G867" s="3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10"/>
      <c r="C868" s="28"/>
      <c r="D868" s="2"/>
      <c r="E868" s="250"/>
      <c r="F868" s="2"/>
      <c r="G868" s="3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10"/>
      <c r="C869" s="28"/>
      <c r="D869" s="2"/>
      <c r="E869" s="250"/>
      <c r="F869" s="2"/>
      <c r="G869" s="3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10"/>
      <c r="C870" s="28"/>
      <c r="D870" s="2"/>
      <c r="E870" s="250"/>
      <c r="F870" s="2"/>
      <c r="G870" s="3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10"/>
      <c r="C871" s="28"/>
      <c r="D871" s="2"/>
      <c r="E871" s="250"/>
      <c r="F871" s="2"/>
      <c r="G871" s="3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10"/>
      <c r="C872" s="28"/>
      <c r="D872" s="2"/>
      <c r="E872" s="250"/>
      <c r="F872" s="2"/>
      <c r="G872" s="3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10"/>
      <c r="C873" s="28"/>
      <c r="D873" s="2"/>
      <c r="E873" s="250"/>
      <c r="F873" s="2"/>
      <c r="G873" s="3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10"/>
      <c r="C874" s="28"/>
      <c r="D874" s="2"/>
      <c r="E874" s="250"/>
      <c r="F874" s="2"/>
      <c r="G874" s="3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10"/>
      <c r="C875" s="28"/>
      <c r="D875" s="2"/>
      <c r="E875" s="250"/>
      <c r="F875" s="2"/>
      <c r="G875" s="3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10"/>
      <c r="C876" s="28"/>
      <c r="D876" s="2"/>
      <c r="E876" s="250"/>
      <c r="F876" s="2"/>
      <c r="G876" s="3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10"/>
      <c r="C877" s="28"/>
      <c r="D877" s="2"/>
      <c r="E877" s="250"/>
      <c r="F877" s="2"/>
      <c r="G877" s="3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10"/>
      <c r="C878" s="28"/>
      <c r="D878" s="2"/>
      <c r="E878" s="250"/>
      <c r="F878" s="2"/>
      <c r="G878" s="3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10"/>
      <c r="C879" s="28"/>
      <c r="D879" s="2"/>
      <c r="E879" s="250"/>
      <c r="F879" s="2"/>
      <c r="G879" s="3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10"/>
      <c r="C880" s="28"/>
      <c r="D880" s="2"/>
      <c r="E880" s="250"/>
      <c r="F880" s="2"/>
      <c r="G880" s="3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10"/>
      <c r="C881" s="28"/>
      <c r="D881" s="2"/>
      <c r="E881" s="250"/>
      <c r="F881" s="2"/>
      <c r="G881" s="3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10"/>
      <c r="C882" s="28"/>
      <c r="D882" s="2"/>
      <c r="E882" s="250"/>
      <c r="F882" s="2"/>
      <c r="G882" s="3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10"/>
      <c r="C883" s="28"/>
      <c r="D883" s="2"/>
      <c r="E883" s="250"/>
      <c r="F883" s="2"/>
      <c r="G883" s="3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10"/>
      <c r="C884" s="28"/>
      <c r="D884" s="2"/>
      <c r="E884" s="250"/>
      <c r="F884" s="2"/>
      <c r="G884" s="3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10"/>
      <c r="C885" s="28"/>
      <c r="D885" s="2"/>
      <c r="E885" s="250"/>
      <c r="F885" s="2"/>
      <c r="G885" s="3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10"/>
      <c r="C886" s="28"/>
      <c r="D886" s="2"/>
      <c r="E886" s="250"/>
      <c r="F886" s="2"/>
      <c r="G886" s="3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10"/>
      <c r="C887" s="28"/>
      <c r="D887" s="2"/>
      <c r="E887" s="250"/>
      <c r="F887" s="2"/>
      <c r="G887" s="3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10"/>
      <c r="C888" s="28"/>
      <c r="D888" s="2"/>
      <c r="E888" s="250"/>
      <c r="F888" s="2"/>
      <c r="G888" s="3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10"/>
      <c r="C889" s="28"/>
      <c r="D889" s="2"/>
      <c r="E889" s="250"/>
      <c r="F889" s="2"/>
      <c r="G889" s="3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10"/>
      <c r="C890" s="28"/>
      <c r="D890" s="2"/>
      <c r="E890" s="250"/>
      <c r="F890" s="2"/>
      <c r="G890" s="3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10"/>
      <c r="C891" s="28"/>
      <c r="D891" s="2"/>
      <c r="E891" s="250"/>
      <c r="F891" s="2"/>
      <c r="G891" s="3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10"/>
      <c r="C892" s="28"/>
      <c r="D892" s="2"/>
      <c r="E892" s="250"/>
      <c r="F892" s="2"/>
      <c r="G892" s="3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10"/>
      <c r="C893" s="28"/>
      <c r="D893" s="2"/>
      <c r="E893" s="250"/>
      <c r="F893" s="2"/>
      <c r="G893" s="3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10"/>
      <c r="C894" s="28"/>
      <c r="D894" s="2"/>
      <c r="E894" s="250"/>
      <c r="F894" s="2"/>
      <c r="G894" s="3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10"/>
      <c r="C895" s="28"/>
      <c r="D895" s="2"/>
      <c r="E895" s="250"/>
      <c r="F895" s="2"/>
      <c r="G895" s="3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10"/>
      <c r="C896" s="28"/>
      <c r="D896" s="2"/>
      <c r="E896" s="250"/>
      <c r="F896" s="2"/>
      <c r="G896" s="3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10"/>
      <c r="C897" s="28"/>
      <c r="D897" s="2"/>
      <c r="E897" s="250"/>
      <c r="F897" s="2"/>
      <c r="G897" s="3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10"/>
      <c r="C898" s="28"/>
      <c r="D898" s="2"/>
      <c r="E898" s="250"/>
      <c r="F898" s="2"/>
      <c r="G898" s="3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10"/>
      <c r="C899" s="28"/>
      <c r="D899" s="2"/>
      <c r="E899" s="250"/>
      <c r="F899" s="2"/>
      <c r="G899" s="3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10"/>
      <c r="C900" s="28"/>
      <c r="D900" s="2"/>
      <c r="E900" s="250"/>
      <c r="F900" s="2"/>
      <c r="G900" s="3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10"/>
      <c r="C901" s="28"/>
      <c r="D901" s="2"/>
      <c r="E901" s="250"/>
      <c r="F901" s="2"/>
      <c r="G901" s="3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10"/>
      <c r="C902" s="28"/>
      <c r="D902" s="2"/>
      <c r="E902" s="250"/>
      <c r="F902" s="2"/>
      <c r="G902" s="3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10"/>
      <c r="C903" s="28"/>
      <c r="D903" s="2"/>
      <c r="E903" s="250"/>
      <c r="F903" s="2"/>
      <c r="G903" s="3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10"/>
      <c r="C904" s="28"/>
      <c r="D904" s="2"/>
      <c r="E904" s="250"/>
      <c r="F904" s="2"/>
      <c r="G904" s="3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10"/>
      <c r="C905" s="28"/>
      <c r="D905" s="2"/>
      <c r="E905" s="250"/>
      <c r="F905" s="2"/>
      <c r="G905" s="3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10"/>
      <c r="C906" s="28"/>
      <c r="D906" s="2"/>
      <c r="E906" s="250"/>
      <c r="F906" s="2"/>
      <c r="G906" s="3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10"/>
      <c r="C907" s="28"/>
      <c r="D907" s="2"/>
      <c r="E907" s="250"/>
      <c r="F907" s="2"/>
      <c r="G907" s="3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10"/>
      <c r="C908" s="28"/>
      <c r="D908" s="2"/>
      <c r="E908" s="250"/>
      <c r="F908" s="2"/>
      <c r="G908" s="3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10"/>
      <c r="C909" s="28"/>
      <c r="D909" s="2"/>
      <c r="E909" s="250"/>
      <c r="F909" s="2"/>
      <c r="G909" s="3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10"/>
      <c r="C910" s="28"/>
      <c r="D910" s="2"/>
      <c r="E910" s="250"/>
      <c r="F910" s="2"/>
      <c r="G910" s="3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10"/>
      <c r="C911" s="28"/>
      <c r="D911" s="2"/>
      <c r="E911" s="250"/>
      <c r="F911" s="2"/>
      <c r="G911" s="3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10"/>
      <c r="C912" s="28"/>
      <c r="D912" s="2"/>
      <c r="E912" s="250"/>
      <c r="F912" s="2"/>
      <c r="G912" s="3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10"/>
      <c r="C913" s="28"/>
      <c r="D913" s="2"/>
      <c r="E913" s="250"/>
      <c r="F913" s="2"/>
      <c r="G913" s="3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10"/>
      <c r="C914" s="28"/>
      <c r="D914" s="2"/>
      <c r="E914" s="250"/>
      <c r="F914" s="2"/>
      <c r="G914" s="3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10"/>
      <c r="C915" s="28"/>
      <c r="D915" s="2"/>
      <c r="E915" s="250"/>
      <c r="F915" s="2"/>
      <c r="G915" s="3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10"/>
      <c r="C916" s="28"/>
      <c r="D916" s="2"/>
      <c r="E916" s="250"/>
      <c r="F916" s="2"/>
      <c r="G916" s="3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10"/>
      <c r="C917" s="28"/>
      <c r="D917" s="2"/>
      <c r="E917" s="250"/>
      <c r="F917" s="2"/>
      <c r="G917" s="3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10"/>
      <c r="C918" s="28"/>
      <c r="D918" s="2"/>
      <c r="E918" s="250"/>
      <c r="F918" s="2"/>
      <c r="G918" s="3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10"/>
      <c r="C919" s="28"/>
      <c r="D919" s="2"/>
      <c r="E919" s="250"/>
      <c r="F919" s="2"/>
      <c r="G919" s="3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10"/>
      <c r="C920" s="28"/>
      <c r="D920" s="2"/>
      <c r="E920" s="250"/>
      <c r="F920" s="2"/>
      <c r="G920" s="3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10"/>
      <c r="C921" s="28"/>
      <c r="D921" s="2"/>
      <c r="E921" s="250"/>
      <c r="F921" s="2"/>
      <c r="G921" s="3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10"/>
      <c r="C922" s="28"/>
      <c r="D922" s="2"/>
      <c r="E922" s="250"/>
      <c r="F922" s="2"/>
      <c r="G922" s="3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10"/>
      <c r="C923" s="28"/>
      <c r="D923" s="2"/>
      <c r="E923" s="250"/>
      <c r="F923" s="2"/>
      <c r="G923" s="3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10"/>
      <c r="C924" s="28"/>
      <c r="D924" s="2"/>
      <c r="E924" s="250"/>
      <c r="F924" s="2"/>
      <c r="G924" s="3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10"/>
      <c r="C925" s="28"/>
      <c r="D925" s="2"/>
      <c r="E925" s="250"/>
      <c r="F925" s="2"/>
      <c r="G925" s="3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10"/>
      <c r="C926" s="28"/>
      <c r="D926" s="2"/>
      <c r="E926" s="250"/>
      <c r="F926" s="2"/>
      <c r="G926" s="3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10"/>
      <c r="C927" s="28"/>
      <c r="D927" s="2"/>
      <c r="E927" s="250"/>
      <c r="F927" s="2"/>
      <c r="G927" s="3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10"/>
      <c r="C928" s="28"/>
      <c r="D928" s="2"/>
      <c r="E928" s="250"/>
      <c r="F928" s="2"/>
      <c r="G928" s="3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10"/>
      <c r="C929" s="28"/>
      <c r="D929" s="2"/>
      <c r="E929" s="250"/>
      <c r="F929" s="2"/>
      <c r="G929" s="3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10"/>
      <c r="C930" s="28"/>
      <c r="D930" s="2"/>
      <c r="E930" s="250"/>
      <c r="F930" s="2"/>
      <c r="G930" s="3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10"/>
      <c r="C931" s="28"/>
      <c r="D931" s="2"/>
      <c r="E931" s="250"/>
      <c r="F931" s="2"/>
      <c r="G931" s="3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10"/>
      <c r="C932" s="28"/>
      <c r="D932" s="2"/>
      <c r="E932" s="250"/>
      <c r="F932" s="2"/>
      <c r="G932" s="3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10"/>
      <c r="C933" s="28"/>
      <c r="D933" s="2"/>
      <c r="E933" s="250"/>
      <c r="F933" s="2"/>
      <c r="G933" s="3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10"/>
      <c r="C934" s="28"/>
      <c r="D934" s="2"/>
      <c r="E934" s="250"/>
      <c r="F934" s="2"/>
      <c r="G934" s="3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10"/>
      <c r="C935" s="28"/>
      <c r="D935" s="2"/>
      <c r="E935" s="250"/>
      <c r="F935" s="2"/>
      <c r="G935" s="3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10"/>
      <c r="C936" s="28"/>
      <c r="D936" s="2"/>
      <c r="E936" s="250"/>
      <c r="F936" s="2"/>
      <c r="G936" s="3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10"/>
      <c r="C937" s="28"/>
      <c r="D937" s="2"/>
      <c r="E937" s="250"/>
      <c r="F937" s="2"/>
      <c r="G937" s="3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10"/>
      <c r="C938" s="28"/>
      <c r="D938" s="2"/>
      <c r="E938" s="250"/>
      <c r="F938" s="2"/>
      <c r="G938" s="3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10"/>
      <c r="C939" s="28"/>
      <c r="D939" s="2"/>
      <c r="E939" s="250"/>
      <c r="F939" s="2"/>
      <c r="G939" s="3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10"/>
      <c r="C940" s="28"/>
      <c r="D940" s="2"/>
      <c r="E940" s="250"/>
      <c r="F940" s="2"/>
      <c r="G940" s="3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10"/>
      <c r="C941" s="28"/>
      <c r="D941" s="2"/>
      <c r="E941" s="250"/>
      <c r="F941" s="2"/>
      <c r="G941" s="3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10"/>
      <c r="C942" s="28"/>
      <c r="D942" s="2"/>
      <c r="E942" s="250"/>
      <c r="F942" s="2"/>
      <c r="G942" s="3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10"/>
      <c r="C943" s="28"/>
      <c r="D943" s="2"/>
      <c r="E943" s="250"/>
      <c r="F943" s="2"/>
      <c r="G943" s="3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10"/>
      <c r="C944" s="28"/>
      <c r="D944" s="2"/>
      <c r="E944" s="250"/>
      <c r="F944" s="2"/>
      <c r="G944" s="3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10"/>
      <c r="C945" s="28"/>
      <c r="D945" s="2"/>
      <c r="E945" s="250"/>
      <c r="F945" s="2"/>
      <c r="G945" s="3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10"/>
      <c r="C946" s="28"/>
      <c r="D946" s="2"/>
      <c r="E946" s="250"/>
      <c r="F946" s="2"/>
      <c r="G946" s="3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10"/>
      <c r="C947" s="28"/>
      <c r="D947" s="2"/>
      <c r="E947" s="250"/>
      <c r="F947" s="2"/>
      <c r="G947" s="3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10"/>
      <c r="C948" s="28"/>
      <c r="D948" s="2"/>
      <c r="E948" s="250"/>
      <c r="F948" s="2"/>
      <c r="G948" s="3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10"/>
      <c r="C949" s="28"/>
      <c r="D949" s="2"/>
      <c r="E949" s="250"/>
      <c r="F949" s="2"/>
      <c r="G949" s="3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10"/>
      <c r="C950" s="28"/>
      <c r="D950" s="2"/>
      <c r="E950" s="250"/>
      <c r="F950" s="2"/>
      <c r="G950" s="3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10"/>
      <c r="C951" s="28"/>
      <c r="D951" s="2"/>
      <c r="E951" s="250"/>
      <c r="F951" s="2"/>
      <c r="G951" s="3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10"/>
      <c r="C952" s="28"/>
      <c r="D952" s="2"/>
      <c r="E952" s="250"/>
      <c r="F952" s="2"/>
      <c r="G952" s="3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10"/>
      <c r="C953" s="28"/>
      <c r="D953" s="2"/>
      <c r="E953" s="250"/>
      <c r="F953" s="2"/>
      <c r="G953" s="3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10"/>
      <c r="C954" s="28"/>
      <c r="D954" s="2"/>
      <c r="E954" s="250"/>
      <c r="F954" s="2"/>
      <c r="G954" s="3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10"/>
      <c r="C955" s="28"/>
      <c r="D955" s="2"/>
      <c r="E955" s="250"/>
      <c r="F955" s="2"/>
      <c r="G955" s="3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10"/>
      <c r="C956" s="28"/>
      <c r="D956" s="2"/>
      <c r="E956" s="250"/>
      <c r="F956" s="2"/>
      <c r="G956" s="3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10"/>
      <c r="C957" s="28"/>
      <c r="D957" s="2"/>
      <c r="E957" s="250"/>
      <c r="F957" s="2"/>
      <c r="G957" s="3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10"/>
      <c r="C958" s="28"/>
      <c r="D958" s="2"/>
      <c r="E958" s="250"/>
      <c r="F958" s="2"/>
      <c r="G958" s="3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10"/>
      <c r="C959" s="28"/>
      <c r="D959" s="2"/>
      <c r="E959" s="250"/>
      <c r="F959" s="2"/>
      <c r="G959" s="3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10"/>
      <c r="C960" s="28"/>
      <c r="D960" s="2"/>
      <c r="E960" s="250"/>
      <c r="F960" s="2"/>
      <c r="G960" s="3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10"/>
      <c r="C961" s="28"/>
      <c r="D961" s="2"/>
      <c r="E961" s="250"/>
      <c r="F961" s="2"/>
      <c r="G961" s="3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10"/>
      <c r="C962" s="28"/>
      <c r="D962" s="2"/>
      <c r="E962" s="250"/>
      <c r="F962" s="2"/>
      <c r="G962" s="3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10"/>
      <c r="C963" s="28"/>
      <c r="D963" s="2"/>
      <c r="E963" s="250"/>
      <c r="F963" s="2"/>
      <c r="G963" s="3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10"/>
      <c r="C964" s="28"/>
      <c r="D964" s="2"/>
      <c r="E964" s="250"/>
      <c r="F964" s="2"/>
      <c r="G964" s="3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10"/>
      <c r="C965" s="28"/>
      <c r="D965" s="2"/>
      <c r="E965" s="250"/>
      <c r="F965" s="2"/>
      <c r="G965" s="3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10"/>
      <c r="C966" s="28"/>
      <c r="D966" s="2"/>
      <c r="E966" s="250"/>
      <c r="F966" s="2"/>
      <c r="G966" s="3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10"/>
      <c r="C967" s="28"/>
      <c r="D967" s="2"/>
      <c r="E967" s="250"/>
      <c r="F967" s="2"/>
      <c r="G967" s="3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10"/>
      <c r="C968" s="28"/>
      <c r="D968" s="2"/>
      <c r="E968" s="250"/>
      <c r="F968" s="2"/>
      <c r="G968" s="3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10"/>
      <c r="C969" s="28"/>
      <c r="D969" s="2"/>
      <c r="E969" s="250"/>
      <c r="F969" s="2"/>
      <c r="G969" s="3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10"/>
      <c r="C970" s="28"/>
      <c r="D970" s="2"/>
      <c r="E970" s="250"/>
      <c r="F970" s="2"/>
      <c r="G970" s="3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10"/>
      <c r="C971" s="28"/>
      <c r="D971" s="2"/>
      <c r="E971" s="250"/>
      <c r="F971" s="2"/>
      <c r="G971" s="3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10"/>
      <c r="C972" s="28"/>
      <c r="D972" s="2"/>
      <c r="E972" s="250"/>
      <c r="F972" s="2"/>
      <c r="G972" s="3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10"/>
      <c r="C973" s="28"/>
      <c r="D973" s="2"/>
      <c r="E973" s="250"/>
      <c r="F973" s="2"/>
      <c r="G973" s="3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10"/>
      <c r="C974" s="28"/>
      <c r="D974" s="2"/>
      <c r="E974" s="250"/>
      <c r="F974" s="2"/>
      <c r="G974" s="3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10"/>
      <c r="C975" s="28"/>
      <c r="D975" s="2"/>
      <c r="E975" s="250"/>
      <c r="F975" s="2"/>
      <c r="G975" s="3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10"/>
      <c r="C976" s="28"/>
      <c r="D976" s="2"/>
      <c r="E976" s="250"/>
      <c r="F976" s="2"/>
      <c r="G976" s="3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10"/>
      <c r="C977" s="28"/>
      <c r="D977" s="2"/>
      <c r="E977" s="250"/>
      <c r="F977" s="2"/>
      <c r="G977" s="3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10"/>
      <c r="C978" s="28"/>
      <c r="D978" s="2"/>
      <c r="E978" s="250"/>
      <c r="F978" s="2"/>
      <c r="G978" s="3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10"/>
      <c r="C979" s="28"/>
      <c r="D979" s="2"/>
      <c r="E979" s="250"/>
      <c r="F979" s="2"/>
      <c r="G979" s="3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10"/>
      <c r="C980" s="28"/>
      <c r="D980" s="2"/>
      <c r="E980" s="250"/>
      <c r="F980" s="2"/>
      <c r="G980" s="3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10"/>
      <c r="C981" s="28"/>
      <c r="D981" s="2"/>
      <c r="E981" s="250"/>
      <c r="F981" s="2"/>
      <c r="G981" s="3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10"/>
      <c r="C982" s="28"/>
      <c r="D982" s="2"/>
      <c r="E982" s="250"/>
      <c r="F982" s="2"/>
      <c r="G982" s="3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10"/>
      <c r="C983" s="28"/>
      <c r="D983" s="2"/>
      <c r="E983" s="250"/>
      <c r="F983" s="2"/>
      <c r="G983" s="38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10"/>
      <c r="C984" s="28"/>
      <c r="D984" s="2"/>
      <c r="E984" s="250"/>
      <c r="F984" s="2"/>
      <c r="G984" s="38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10"/>
      <c r="C985" s="28"/>
      <c r="D985" s="2"/>
      <c r="E985" s="250"/>
      <c r="F985" s="2"/>
      <c r="G985" s="38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10"/>
      <c r="C986" s="28"/>
      <c r="D986" s="2"/>
      <c r="E986" s="250"/>
      <c r="F986" s="2"/>
      <c r="G986" s="38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10"/>
      <c r="C987" s="28"/>
      <c r="D987" s="2"/>
      <c r="E987" s="250"/>
      <c r="F987" s="2"/>
      <c r="G987" s="38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10"/>
      <c r="C988" s="28"/>
      <c r="D988" s="2"/>
      <c r="E988" s="250"/>
      <c r="F988" s="2"/>
      <c r="G988" s="38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10"/>
      <c r="C989" s="28"/>
      <c r="D989" s="2"/>
      <c r="E989" s="250"/>
      <c r="F989" s="2"/>
      <c r="G989" s="38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10"/>
      <c r="C990" s="28"/>
      <c r="D990" s="2"/>
      <c r="E990" s="250"/>
      <c r="F990" s="2"/>
      <c r="G990" s="38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10"/>
      <c r="C991" s="28"/>
      <c r="D991" s="2"/>
      <c r="E991" s="250"/>
      <c r="F991" s="2"/>
      <c r="G991" s="38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10"/>
      <c r="C992" s="28"/>
      <c r="D992" s="2"/>
      <c r="E992" s="250"/>
      <c r="F992" s="2"/>
      <c r="G992" s="38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10"/>
      <c r="C993" s="28"/>
      <c r="D993" s="2"/>
      <c r="E993" s="250"/>
      <c r="F993" s="2"/>
      <c r="G993" s="38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10"/>
      <c r="C994" s="28"/>
      <c r="D994" s="2"/>
      <c r="E994" s="250"/>
      <c r="F994" s="2"/>
      <c r="G994" s="38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10"/>
      <c r="C995" s="28"/>
      <c r="D995" s="2"/>
      <c r="E995" s="250"/>
      <c r="F995" s="2"/>
      <c r="G995" s="38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10"/>
      <c r="C996" s="28"/>
      <c r="D996" s="2"/>
      <c r="E996" s="250"/>
      <c r="F996" s="2"/>
      <c r="G996" s="38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10"/>
      <c r="C997" s="28"/>
      <c r="D997" s="2"/>
      <c r="E997" s="250"/>
      <c r="F997" s="2"/>
      <c r="G997" s="38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10"/>
      <c r="C998" s="28"/>
      <c r="D998" s="2"/>
      <c r="E998" s="250"/>
      <c r="F998" s="2"/>
      <c r="G998" s="38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10"/>
      <c r="C999" s="28"/>
      <c r="D999" s="2"/>
      <c r="E999" s="250"/>
      <c r="F999" s="2"/>
      <c r="G999" s="38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10"/>
      <c r="C1000" s="28"/>
      <c r="D1000" s="2"/>
      <c r="E1000" s="250"/>
      <c r="F1000" s="2"/>
      <c r="G1000" s="38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10"/>
      <c r="C1001" s="28"/>
      <c r="D1001" s="2"/>
      <c r="E1001" s="250"/>
      <c r="F1001" s="2"/>
      <c r="G1001" s="38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10"/>
      <c r="C1002" s="28"/>
      <c r="D1002" s="2"/>
      <c r="E1002" s="250"/>
      <c r="F1002" s="2"/>
      <c r="G1002" s="38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10"/>
      <c r="C1003" s="28"/>
      <c r="D1003" s="2"/>
      <c r="E1003" s="250"/>
      <c r="F1003" s="2"/>
      <c r="G1003" s="38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10"/>
      <c r="C1004" s="28"/>
      <c r="D1004" s="2"/>
      <c r="E1004" s="250"/>
      <c r="F1004" s="2"/>
      <c r="G1004" s="38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10"/>
      <c r="C1005" s="28"/>
      <c r="D1005" s="2"/>
      <c r="E1005" s="250"/>
      <c r="F1005" s="2"/>
      <c r="G1005" s="38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10"/>
      <c r="C1006" s="28"/>
      <c r="D1006" s="2"/>
      <c r="E1006" s="250"/>
      <c r="F1006" s="2"/>
      <c r="G1006" s="38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10"/>
      <c r="C1007" s="28"/>
      <c r="D1007" s="2"/>
      <c r="E1007" s="250"/>
      <c r="F1007" s="2"/>
      <c r="G1007" s="38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10"/>
      <c r="C1008" s="28"/>
      <c r="D1008" s="2"/>
      <c r="E1008" s="250"/>
      <c r="F1008" s="2"/>
      <c r="G1008" s="38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10"/>
      <c r="C1009" s="28"/>
      <c r="D1009" s="2"/>
      <c r="E1009" s="250"/>
      <c r="F1009" s="2"/>
      <c r="G1009" s="38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" customHeight="1" x14ac:dyDescent="0.25">
      <c r="A1010" s="2"/>
      <c r="B1010" s="10"/>
      <c r="C1010" s="28"/>
      <c r="D1010" s="2"/>
      <c r="E1010" s="250"/>
      <c r="F1010" s="2"/>
      <c r="G1010" s="38"/>
    </row>
    <row r="1011" spans="1:26" ht="15" customHeight="1" x14ac:dyDescent="0.25">
      <c r="A1011" s="2"/>
      <c r="B1011" s="10"/>
      <c r="C1011" s="28"/>
      <c r="D1011" s="2"/>
      <c r="E1011" s="250"/>
      <c r="F1011" s="2"/>
      <c r="G1011" s="38"/>
    </row>
    <row r="1012" spans="1:26" ht="15" customHeight="1" x14ac:dyDescent="0.25">
      <c r="A1012" s="2"/>
      <c r="B1012" s="10"/>
      <c r="C1012" s="28"/>
      <c r="D1012" s="2"/>
      <c r="E1012" s="250"/>
      <c r="F1012" s="2"/>
      <c r="G1012" s="38"/>
    </row>
    <row r="1013" spans="1:26" ht="15" customHeight="1" x14ac:dyDescent="0.25">
      <c r="A1013" s="2"/>
      <c r="B1013" s="10"/>
      <c r="C1013" s="28"/>
      <c r="D1013" s="2"/>
      <c r="E1013" s="250"/>
      <c r="F1013" s="2"/>
      <c r="G1013" s="38"/>
    </row>
    <row r="1014" spans="1:26" ht="15" customHeight="1" x14ac:dyDescent="0.25">
      <c r="A1014" s="2"/>
      <c r="B1014" s="10"/>
      <c r="C1014" s="28"/>
      <c r="D1014" s="2"/>
      <c r="E1014" s="250"/>
      <c r="F1014" s="2"/>
      <c r="G1014" s="38"/>
    </row>
    <row r="1015" spans="1:26" ht="15" customHeight="1" x14ac:dyDescent="0.25">
      <c r="A1015" s="2"/>
      <c r="B1015" s="10"/>
      <c r="C1015" s="28"/>
      <c r="D1015" s="2"/>
      <c r="E1015" s="250"/>
      <c r="F1015" s="2"/>
      <c r="G1015" s="38"/>
    </row>
    <row r="1016" spans="1:26" x14ac:dyDescent="0.25">
      <c r="A1016" s="2"/>
      <c r="B1016" s="10"/>
      <c r="C1016" s="28"/>
      <c r="D1016" s="2"/>
      <c r="E1016" s="250"/>
      <c r="F1016" s="2"/>
      <c r="G1016" s="38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2"/>
  <sheetViews>
    <sheetView topLeftCell="O1" zoomScale="75" zoomScaleNormal="75" workbookViewId="0">
      <selection activeCell="Z1" sqref="Z1"/>
    </sheetView>
  </sheetViews>
  <sheetFormatPr defaultColWidth="14.44140625" defaultRowHeight="15" customHeight="1" x14ac:dyDescent="0.25"/>
  <cols>
    <col min="1" max="1" width="14.6640625" customWidth="1"/>
    <col min="2" max="2" width="26.109375" bestFit="1" customWidth="1"/>
    <col min="3" max="3" width="9.33203125" style="162" customWidth="1"/>
    <col min="4" max="4" width="14.33203125" customWidth="1"/>
    <col min="5" max="5" width="20.6640625" customWidth="1"/>
    <col min="6" max="6" width="14.6640625" customWidth="1"/>
    <col min="7" max="7" width="29.33203125" style="116" customWidth="1"/>
    <col min="8" max="8" width="9.33203125" style="162" customWidth="1"/>
    <col min="9" max="9" width="14.33203125" style="117" customWidth="1"/>
    <col min="10" max="10" width="21" style="193" customWidth="1"/>
    <col min="11" max="11" width="14.6640625" style="137" customWidth="1"/>
    <col min="12" max="12" width="28.44140625" style="137" customWidth="1"/>
    <col min="13" max="13" width="9.33203125" style="137" customWidth="1"/>
    <col min="14" max="14" width="14.33203125" style="137" customWidth="1"/>
    <col min="15" max="15" width="21" customWidth="1"/>
    <col min="16" max="16" width="14.6640625" style="137" customWidth="1"/>
    <col min="17" max="17" width="28.44140625" style="137" customWidth="1"/>
    <col min="18" max="18" width="9.33203125" style="137" customWidth="1"/>
    <col min="19" max="19" width="14.33203125" style="137" customWidth="1"/>
    <col min="20" max="20" width="21" customWidth="1"/>
    <col min="21" max="21" width="14.6640625" style="235" customWidth="1"/>
    <col min="22" max="22" width="28.44140625" style="235" customWidth="1"/>
    <col min="23" max="23" width="9.33203125" style="235" customWidth="1"/>
    <col min="24" max="24" width="14.33203125" style="235" customWidth="1"/>
    <col min="25" max="25" width="21" style="137" customWidth="1"/>
    <col min="26" max="26" width="14.6640625" style="235" customWidth="1"/>
    <col min="27" max="27" width="28.44140625" style="235" customWidth="1"/>
    <col min="28" max="28" width="9.33203125" style="235" customWidth="1"/>
    <col min="29" max="29" width="14.33203125" style="235" customWidth="1"/>
    <col min="30" max="30" width="21" style="137" customWidth="1"/>
    <col min="31" max="31" width="14.6640625" style="235" customWidth="1"/>
    <col min="32" max="32" width="28.44140625" style="235" customWidth="1"/>
    <col min="33" max="33" width="9.33203125" style="235" customWidth="1"/>
    <col min="34" max="34" width="14.33203125" style="235" customWidth="1"/>
  </cols>
  <sheetData>
    <row r="1" spans="1:34" ht="15.6" x14ac:dyDescent="0.3">
      <c r="A1" s="43" t="s">
        <v>32</v>
      </c>
      <c r="C1" s="170"/>
      <c r="D1" s="41"/>
      <c r="F1" s="43" t="s">
        <v>33</v>
      </c>
      <c r="G1" s="43"/>
      <c r="K1" s="43" t="s">
        <v>263</v>
      </c>
      <c r="P1" s="43" t="s">
        <v>264</v>
      </c>
      <c r="S1" s="87"/>
      <c r="U1" s="11" t="s">
        <v>313</v>
      </c>
      <c r="X1" s="236"/>
      <c r="Z1" s="11" t="s">
        <v>314</v>
      </c>
      <c r="AC1" s="236"/>
      <c r="AE1" s="11" t="s">
        <v>329</v>
      </c>
      <c r="AH1" s="236"/>
    </row>
    <row r="2" spans="1:34" ht="15.6" x14ac:dyDescent="0.25">
      <c r="A2" s="41"/>
      <c r="B2" s="41"/>
      <c r="C2" s="171" t="s">
        <v>48</v>
      </c>
      <c r="D2" s="108" t="s">
        <v>49</v>
      </c>
      <c r="H2" s="171" t="s">
        <v>48</v>
      </c>
      <c r="I2" s="108" t="s">
        <v>49</v>
      </c>
      <c r="L2" s="108"/>
      <c r="M2" s="108" t="s">
        <v>48</v>
      </c>
      <c r="N2" s="108" t="s">
        <v>49</v>
      </c>
      <c r="Q2" s="108"/>
      <c r="R2" s="108" t="s">
        <v>48</v>
      </c>
      <c r="S2" s="108" t="s">
        <v>49</v>
      </c>
      <c r="V2" s="108"/>
      <c r="W2" s="108" t="s">
        <v>48</v>
      </c>
      <c r="X2" s="108" t="s">
        <v>49</v>
      </c>
      <c r="AA2" s="137"/>
      <c r="AB2" s="108" t="s">
        <v>48</v>
      </c>
      <c r="AC2" s="108" t="s">
        <v>49</v>
      </c>
      <c r="AF2" s="137"/>
      <c r="AG2" s="108"/>
      <c r="AH2" s="108"/>
    </row>
    <row r="3" spans="1:34" ht="15.6" x14ac:dyDescent="0.3">
      <c r="A3" s="109" t="s">
        <v>18</v>
      </c>
      <c r="B3" s="110" t="s">
        <v>44</v>
      </c>
      <c r="C3" s="161">
        <v>33.1</v>
      </c>
      <c r="D3" s="111">
        <f>(330/C3)*3.6</f>
        <v>35.891238670694861</v>
      </c>
      <c r="F3" s="109" t="s">
        <v>18</v>
      </c>
      <c r="G3" s="110" t="s">
        <v>44</v>
      </c>
      <c r="H3" s="161">
        <v>33.630000000000003</v>
      </c>
      <c r="I3" s="111">
        <f>(330/H3)*3.6</f>
        <v>35.325602140945584</v>
      </c>
      <c r="K3" s="109" t="s">
        <v>18</v>
      </c>
      <c r="L3" s="110" t="s">
        <v>44</v>
      </c>
      <c r="M3" s="35">
        <v>33.1</v>
      </c>
      <c r="N3" s="111">
        <f>(330/M3)*3.6</f>
        <v>35.891238670694861</v>
      </c>
      <c r="P3" s="109" t="s">
        <v>18</v>
      </c>
      <c r="Q3" s="110" t="s">
        <v>44</v>
      </c>
      <c r="R3" s="35">
        <v>34.69</v>
      </c>
      <c r="S3" s="111">
        <f t="shared" ref="S3:S11" si="0">(330/R3)*3.6</f>
        <v>34.246180455462671</v>
      </c>
      <c r="U3" s="12" t="s">
        <v>8</v>
      </c>
      <c r="V3" s="139" t="s">
        <v>271</v>
      </c>
      <c r="W3" s="140">
        <v>32.5</v>
      </c>
      <c r="X3" s="35">
        <f>(330/W3)*3.6</f>
        <v>36.553846153846152</v>
      </c>
      <c r="Z3" s="12" t="s">
        <v>24</v>
      </c>
      <c r="AA3" s="41" t="s">
        <v>304</v>
      </c>
      <c r="AB3" s="41">
        <v>29.17</v>
      </c>
      <c r="AC3" s="35">
        <f>(330/AB3)*3.6</f>
        <v>40.726774082961946</v>
      </c>
      <c r="AE3" s="12"/>
      <c r="AF3" s="41"/>
      <c r="AG3" s="41"/>
      <c r="AH3" s="35"/>
    </row>
    <row r="4" spans="1:34" ht="15.6" x14ac:dyDescent="0.3">
      <c r="A4" s="109" t="s">
        <v>8</v>
      </c>
      <c r="B4" s="139" t="s">
        <v>46</v>
      </c>
      <c r="C4" s="163">
        <v>35.200000000000003</v>
      </c>
      <c r="D4" s="111">
        <f t="shared" ref="D4:D15" si="1">(330/C4)*3.6</f>
        <v>33.75</v>
      </c>
      <c r="F4" s="109" t="s">
        <v>8</v>
      </c>
      <c r="G4" s="139" t="s">
        <v>75</v>
      </c>
      <c r="H4" s="163">
        <v>34.200000000000003</v>
      </c>
      <c r="I4" s="111">
        <f t="shared" ref="I4:I7" si="2">(330/H4)*3.6</f>
        <v>34.736842105263158</v>
      </c>
      <c r="K4" s="109" t="s">
        <v>8</v>
      </c>
      <c r="L4" s="139" t="s">
        <v>46</v>
      </c>
      <c r="M4" s="140">
        <v>35.869999999999997</v>
      </c>
      <c r="N4" s="111">
        <f t="shared" ref="N4:N7" si="3">(330/M4)*3.6</f>
        <v>33.119598550320603</v>
      </c>
      <c r="P4" s="109" t="s">
        <v>8</v>
      </c>
      <c r="Q4" s="139" t="s">
        <v>46</v>
      </c>
      <c r="R4" s="140">
        <v>35.200000000000003</v>
      </c>
      <c r="S4" s="111">
        <f t="shared" si="0"/>
        <v>33.75</v>
      </c>
      <c r="U4" s="12" t="s">
        <v>18</v>
      </c>
      <c r="V4" s="34" t="s">
        <v>44</v>
      </c>
      <c r="W4" s="218">
        <v>33.840000000000003</v>
      </c>
      <c r="X4" s="35">
        <f t="shared" ref="X4:X11" si="4">(330/W4)*3.6</f>
        <v>35.106382978723396</v>
      </c>
      <c r="Z4" s="12" t="s">
        <v>96</v>
      </c>
      <c r="AA4" s="224" t="s">
        <v>311</v>
      </c>
      <c r="AB4" s="32">
        <v>31.7</v>
      </c>
      <c r="AC4" s="35">
        <f t="shared" ref="AC4:AC12" si="5">(330/AB4)*3.6</f>
        <v>37.476340694006311</v>
      </c>
      <c r="AE4" s="12"/>
      <c r="AF4" s="224"/>
      <c r="AG4" s="32"/>
      <c r="AH4" s="35"/>
    </row>
    <row r="5" spans="1:34" ht="15.6" x14ac:dyDescent="0.3">
      <c r="A5" s="12" t="s">
        <v>26</v>
      </c>
      <c r="B5" s="34" t="s">
        <v>53</v>
      </c>
      <c r="C5" s="161">
        <v>37.200000000000003</v>
      </c>
      <c r="D5" s="111">
        <f t="shared" si="1"/>
        <v>31.935483870967744</v>
      </c>
      <c r="F5" s="109" t="s">
        <v>8</v>
      </c>
      <c r="G5" s="139" t="s">
        <v>46</v>
      </c>
      <c r="H5" s="163">
        <v>34.299999999999997</v>
      </c>
      <c r="I5" s="111">
        <f t="shared" si="2"/>
        <v>34.635568513119537</v>
      </c>
      <c r="K5" s="109" t="s">
        <v>26</v>
      </c>
      <c r="L5" s="42" t="s">
        <v>53</v>
      </c>
      <c r="M5" s="111">
        <v>37.1</v>
      </c>
      <c r="N5" s="111">
        <f t="shared" si="3"/>
        <v>32.021563342318061</v>
      </c>
      <c r="P5" s="109" t="s">
        <v>96</v>
      </c>
      <c r="Q5" s="191" t="s">
        <v>249</v>
      </c>
      <c r="R5" s="189">
        <v>39.42</v>
      </c>
      <c r="S5" s="111">
        <f t="shared" si="0"/>
        <v>30.136986301369863</v>
      </c>
      <c r="U5" s="12" t="s">
        <v>18</v>
      </c>
      <c r="V5" s="34" t="s">
        <v>63</v>
      </c>
      <c r="W5" s="218">
        <v>35.5</v>
      </c>
      <c r="X5" s="35">
        <f t="shared" si="4"/>
        <v>33.464788732394368</v>
      </c>
      <c r="Z5" s="12" t="s">
        <v>8</v>
      </c>
      <c r="AA5" s="139" t="s">
        <v>46</v>
      </c>
      <c r="AB5" s="140">
        <v>33.299999999999997</v>
      </c>
      <c r="AC5" s="35">
        <f t="shared" si="5"/>
        <v>35.675675675675677</v>
      </c>
      <c r="AE5" s="12"/>
      <c r="AF5" s="139"/>
      <c r="AG5" s="140"/>
      <c r="AH5" s="35"/>
    </row>
    <row r="6" spans="1:34" ht="15.6" x14ac:dyDescent="0.3">
      <c r="A6" s="12" t="s">
        <v>7</v>
      </c>
      <c r="B6" s="34" t="s">
        <v>91</v>
      </c>
      <c r="C6" s="161">
        <v>40.28</v>
      </c>
      <c r="D6" s="111">
        <f t="shared" si="1"/>
        <v>29.493545183714005</v>
      </c>
      <c r="F6" s="109" t="s">
        <v>18</v>
      </c>
      <c r="G6" s="110" t="s">
        <v>63</v>
      </c>
      <c r="H6" s="161">
        <v>36.75</v>
      </c>
      <c r="I6" s="111">
        <f t="shared" si="2"/>
        <v>32.326530612244895</v>
      </c>
      <c r="K6" s="109" t="s">
        <v>18</v>
      </c>
      <c r="L6" s="110" t="s">
        <v>63</v>
      </c>
      <c r="M6" s="35">
        <v>39.03</v>
      </c>
      <c r="N6" s="111">
        <f t="shared" si="3"/>
        <v>30.438124519600308</v>
      </c>
      <c r="P6" s="12" t="s">
        <v>16</v>
      </c>
      <c r="Q6" s="110" t="s">
        <v>90</v>
      </c>
      <c r="R6" s="35">
        <v>40</v>
      </c>
      <c r="S6" s="111">
        <f t="shared" si="0"/>
        <v>29.7</v>
      </c>
      <c r="U6" s="12" t="s">
        <v>96</v>
      </c>
      <c r="V6" s="2" t="s">
        <v>126</v>
      </c>
      <c r="W6" s="32">
        <v>36.15</v>
      </c>
      <c r="X6" s="35">
        <f t="shared" si="4"/>
        <v>32.863070539419084</v>
      </c>
      <c r="Z6" s="12" t="s">
        <v>18</v>
      </c>
      <c r="AA6" s="34" t="s">
        <v>44</v>
      </c>
      <c r="AB6" s="218">
        <v>33.4</v>
      </c>
      <c r="AC6" s="35">
        <f t="shared" si="5"/>
        <v>35.568862275449106</v>
      </c>
      <c r="AE6" s="12"/>
      <c r="AF6" s="34"/>
      <c r="AG6" s="218"/>
      <c r="AH6" s="35"/>
    </row>
    <row r="7" spans="1:34" ht="15.6" x14ac:dyDescent="0.3">
      <c r="A7" s="12" t="s">
        <v>16</v>
      </c>
      <c r="B7" s="34" t="s">
        <v>90</v>
      </c>
      <c r="C7" s="161">
        <v>42.03</v>
      </c>
      <c r="D7" s="111">
        <f t="shared" si="1"/>
        <v>28.265524625267666</v>
      </c>
      <c r="F7" s="141" t="s">
        <v>96</v>
      </c>
      <c r="G7" s="42" t="s">
        <v>126</v>
      </c>
      <c r="H7" s="161">
        <v>37.799999999999997</v>
      </c>
      <c r="I7" s="111">
        <f t="shared" si="2"/>
        <v>31.428571428571434</v>
      </c>
      <c r="K7" s="109" t="s">
        <v>11</v>
      </c>
      <c r="L7" s="42" t="s">
        <v>5</v>
      </c>
      <c r="M7" s="111">
        <v>52.99</v>
      </c>
      <c r="N7" s="111">
        <f t="shared" si="3"/>
        <v>22.419324400830345</v>
      </c>
      <c r="P7" s="109" t="s">
        <v>96</v>
      </c>
      <c r="Q7" s="188" t="s">
        <v>248</v>
      </c>
      <c r="R7" s="196">
        <v>40.01</v>
      </c>
      <c r="S7" s="111">
        <f t="shared" si="0"/>
        <v>29.692576855786058</v>
      </c>
      <c r="U7" s="12" t="s">
        <v>26</v>
      </c>
      <c r="V7" s="2" t="s">
        <v>53</v>
      </c>
      <c r="W7" s="35">
        <v>39.96</v>
      </c>
      <c r="X7" s="35">
        <f t="shared" si="4"/>
        <v>29.729729729729733</v>
      </c>
      <c r="Z7" s="12" t="s">
        <v>96</v>
      </c>
      <c r="AA7" s="2" t="s">
        <v>126</v>
      </c>
      <c r="AB7" s="232">
        <v>35.200000000000003</v>
      </c>
      <c r="AC7" s="35">
        <f t="shared" si="5"/>
        <v>33.75</v>
      </c>
      <c r="AE7" s="12"/>
      <c r="AF7" s="2"/>
      <c r="AG7" s="232"/>
      <c r="AH7" s="35"/>
    </row>
    <row r="8" spans="1:34" ht="15.6" x14ac:dyDescent="0.3">
      <c r="A8" s="12" t="s">
        <v>16</v>
      </c>
      <c r="B8" s="110" t="s">
        <v>132</v>
      </c>
      <c r="C8" s="161">
        <v>46</v>
      </c>
      <c r="D8" s="111">
        <f t="shared" si="1"/>
        <v>25.826086956521738</v>
      </c>
      <c r="F8" s="12" t="s">
        <v>16</v>
      </c>
      <c r="G8" s="144" t="s">
        <v>132</v>
      </c>
      <c r="H8" s="161">
        <v>43.38</v>
      </c>
      <c r="I8" s="111">
        <f t="shared" ref="I8:I16" si="6">(330/H8)*3.6</f>
        <v>27.385892116182571</v>
      </c>
      <c r="K8" s="109" t="s">
        <v>38</v>
      </c>
      <c r="L8" s="42" t="s">
        <v>37</v>
      </c>
      <c r="M8" s="111" t="s">
        <v>182</v>
      </c>
      <c r="N8" s="111">
        <f>(330/65.44)*3.6</f>
        <v>18.154034229828852</v>
      </c>
      <c r="P8" s="109" t="s">
        <v>25</v>
      </c>
      <c r="Q8" s="42" t="s">
        <v>85</v>
      </c>
      <c r="R8" s="111">
        <v>42.9</v>
      </c>
      <c r="S8" s="111">
        <f t="shared" si="0"/>
        <v>27.692307692307693</v>
      </c>
      <c r="U8" s="12" t="s">
        <v>7</v>
      </c>
      <c r="V8" s="2" t="s">
        <v>91</v>
      </c>
      <c r="W8" s="35">
        <v>41.85</v>
      </c>
      <c r="X8" s="35">
        <f t="shared" si="4"/>
        <v>28.387096774193548</v>
      </c>
      <c r="Z8" s="12" t="s">
        <v>18</v>
      </c>
      <c r="AA8" s="34" t="s">
        <v>63</v>
      </c>
      <c r="AB8" s="218">
        <v>37.380000000000003</v>
      </c>
      <c r="AC8" s="35">
        <f t="shared" si="5"/>
        <v>31.781701444622794</v>
      </c>
      <c r="AE8" s="12"/>
      <c r="AF8" s="34"/>
      <c r="AG8" s="218"/>
      <c r="AH8" s="35"/>
    </row>
    <row r="9" spans="1:34" ht="15.6" x14ac:dyDescent="0.3">
      <c r="A9" s="12" t="s">
        <v>25</v>
      </c>
      <c r="B9" s="34" t="s">
        <v>85</v>
      </c>
      <c r="C9" s="161">
        <v>47.8</v>
      </c>
      <c r="D9" s="111">
        <f t="shared" si="1"/>
        <v>24.85355648535565</v>
      </c>
      <c r="F9" s="12" t="s">
        <v>24</v>
      </c>
      <c r="G9" s="34" t="s">
        <v>98</v>
      </c>
      <c r="H9" s="161">
        <v>45.4</v>
      </c>
      <c r="I9" s="111">
        <f t="shared" si="6"/>
        <v>26.167400881057269</v>
      </c>
      <c r="K9" s="109" t="s">
        <v>4</v>
      </c>
      <c r="L9" s="42" t="s">
        <v>179</v>
      </c>
      <c r="M9" s="111" t="s">
        <v>180</v>
      </c>
      <c r="N9" s="111">
        <f>(330/120.01)*3.6</f>
        <v>9.8991750687442703</v>
      </c>
      <c r="P9" s="109" t="s">
        <v>25</v>
      </c>
      <c r="Q9" s="42" t="s">
        <v>212</v>
      </c>
      <c r="R9" s="111">
        <v>55.06</v>
      </c>
      <c r="S9" s="111">
        <f t="shared" si="0"/>
        <v>21.576462041409371</v>
      </c>
      <c r="U9" s="12" t="s">
        <v>16</v>
      </c>
      <c r="V9" s="2" t="s">
        <v>270</v>
      </c>
      <c r="W9" s="35">
        <v>42.02</v>
      </c>
      <c r="X9" s="35">
        <f t="shared" si="4"/>
        <v>28.272251308900522</v>
      </c>
      <c r="Z9" s="12" t="s">
        <v>16</v>
      </c>
      <c r="AA9" s="224" t="s">
        <v>53</v>
      </c>
      <c r="AB9" s="35">
        <v>39.97</v>
      </c>
      <c r="AC9" s="35">
        <f t="shared" si="5"/>
        <v>29.722291718789091</v>
      </c>
      <c r="AE9" s="12"/>
      <c r="AF9" s="224"/>
      <c r="AG9" s="35"/>
      <c r="AH9" s="35"/>
    </row>
    <row r="10" spans="1:34" ht="15.6" x14ac:dyDescent="0.3">
      <c r="A10" s="109" t="s">
        <v>18</v>
      </c>
      <c r="B10" s="110" t="s">
        <v>109</v>
      </c>
      <c r="C10" s="161">
        <v>48.24</v>
      </c>
      <c r="D10" s="111">
        <f t="shared" si="1"/>
        <v>24.626865671641792</v>
      </c>
      <c r="F10" s="109" t="s">
        <v>18</v>
      </c>
      <c r="G10" s="110" t="s">
        <v>109</v>
      </c>
      <c r="H10" s="161">
        <v>48.9</v>
      </c>
      <c r="I10" s="111">
        <f t="shared" si="6"/>
        <v>24.294478527607364</v>
      </c>
      <c r="K10" s="5"/>
      <c r="L10" s="4"/>
      <c r="M10" s="35"/>
      <c r="P10" s="109" t="s">
        <v>11</v>
      </c>
      <c r="Q10" s="42" t="s">
        <v>5</v>
      </c>
      <c r="R10" s="111">
        <v>55.79</v>
      </c>
      <c r="S10" s="111">
        <f t="shared" si="0"/>
        <v>21.29413873454024</v>
      </c>
      <c r="U10" s="12" t="s">
        <v>11</v>
      </c>
      <c r="V10" s="2" t="s">
        <v>269</v>
      </c>
      <c r="W10" s="35">
        <v>52.2</v>
      </c>
      <c r="X10" s="35">
        <f t="shared" si="4"/>
        <v>22.758620689655174</v>
      </c>
      <c r="Z10" s="12" t="s">
        <v>16</v>
      </c>
      <c r="AA10" s="2" t="s">
        <v>270</v>
      </c>
      <c r="AB10" s="35">
        <v>43.4</v>
      </c>
      <c r="AC10" s="35">
        <f t="shared" si="5"/>
        <v>27.373271889400925</v>
      </c>
      <c r="AE10" s="12"/>
      <c r="AF10" s="2"/>
      <c r="AG10" s="35"/>
      <c r="AH10" s="35"/>
    </row>
    <row r="11" spans="1:34" ht="15.6" x14ac:dyDescent="0.3">
      <c r="A11" s="12" t="s">
        <v>24</v>
      </c>
      <c r="B11" s="34" t="s">
        <v>98</v>
      </c>
      <c r="C11" s="161">
        <v>48.5</v>
      </c>
      <c r="D11" s="111">
        <f t="shared" si="1"/>
        <v>24.494845360824741</v>
      </c>
      <c r="F11" s="12" t="s">
        <v>19</v>
      </c>
      <c r="G11" s="34" t="s">
        <v>99</v>
      </c>
      <c r="H11" s="161">
        <v>48.9</v>
      </c>
      <c r="I11" s="111">
        <f t="shared" si="6"/>
        <v>24.294478527607364</v>
      </c>
      <c r="N11" s="13"/>
      <c r="O11" s="13"/>
      <c r="P11" s="300" t="s">
        <v>6</v>
      </c>
      <c r="Q11" s="29" t="s">
        <v>80</v>
      </c>
      <c r="R11" s="32">
        <v>59.03</v>
      </c>
      <c r="S11" s="32">
        <f t="shared" si="0"/>
        <v>20.12535998644757</v>
      </c>
      <c r="U11" s="12" t="s">
        <v>11</v>
      </c>
      <c r="V11" s="2" t="s">
        <v>5</v>
      </c>
      <c r="W11" s="35">
        <v>53</v>
      </c>
      <c r="X11" s="35">
        <f t="shared" si="4"/>
        <v>22.415094339622641</v>
      </c>
      <c r="Z11" s="12" t="s">
        <v>11</v>
      </c>
      <c r="AA11" s="2" t="s">
        <v>5</v>
      </c>
      <c r="AB11" s="35">
        <v>53.21</v>
      </c>
      <c r="AC11" s="35">
        <f t="shared" si="5"/>
        <v>22.326630332644239</v>
      </c>
      <c r="AE11" s="12"/>
      <c r="AF11" s="2"/>
      <c r="AG11" s="35"/>
      <c r="AH11" s="35"/>
    </row>
    <row r="12" spans="1:34" ht="15.6" x14ac:dyDescent="0.3">
      <c r="A12" s="109" t="s">
        <v>19</v>
      </c>
      <c r="B12" s="34" t="s">
        <v>99</v>
      </c>
      <c r="C12" s="161">
        <v>50</v>
      </c>
      <c r="D12" s="111">
        <f t="shared" si="1"/>
        <v>23.759999999999998</v>
      </c>
      <c r="F12" s="109" t="s">
        <v>11</v>
      </c>
      <c r="G12" s="42" t="s">
        <v>65</v>
      </c>
      <c r="H12" s="159">
        <v>51.59</v>
      </c>
      <c r="I12" s="111">
        <f t="shared" si="6"/>
        <v>23.027718550106609</v>
      </c>
      <c r="K12" s="109"/>
      <c r="P12" s="109" t="s">
        <v>25</v>
      </c>
      <c r="Q12" s="42" t="s">
        <v>213</v>
      </c>
      <c r="R12" s="111">
        <v>59.9</v>
      </c>
      <c r="S12" s="111">
        <f>(330/R12)*3.6</f>
        <v>19.833055091819702</v>
      </c>
      <c r="U12" s="12" t="s">
        <v>38</v>
      </c>
      <c r="V12" s="2" t="s">
        <v>37</v>
      </c>
      <c r="W12" s="25" t="s">
        <v>267</v>
      </c>
      <c r="X12" s="35">
        <f>(330/65.91)*3.6</f>
        <v>18.024578971324534</v>
      </c>
      <c r="Z12" s="12" t="s">
        <v>11</v>
      </c>
      <c r="AA12" s="2" t="s">
        <v>269</v>
      </c>
      <c r="AB12" s="35">
        <v>54.2</v>
      </c>
      <c r="AC12" s="35">
        <f t="shared" si="5"/>
        <v>21.918819188191883</v>
      </c>
      <c r="AE12" s="12"/>
      <c r="AF12" s="2"/>
      <c r="AG12" s="35"/>
      <c r="AH12" s="35"/>
    </row>
    <row r="13" spans="1:34" s="127" customFormat="1" ht="15.6" x14ac:dyDescent="0.3">
      <c r="A13" s="109" t="s">
        <v>11</v>
      </c>
      <c r="B13" s="42" t="s">
        <v>5</v>
      </c>
      <c r="C13" s="159">
        <v>56.8</v>
      </c>
      <c r="D13" s="111">
        <f t="shared" si="1"/>
        <v>20.91549295774648</v>
      </c>
      <c r="F13" s="109" t="s">
        <v>11</v>
      </c>
      <c r="G13" s="42" t="s">
        <v>5</v>
      </c>
      <c r="H13" s="159">
        <v>53.3</v>
      </c>
      <c r="I13" s="111">
        <f t="shared" si="6"/>
        <v>22.28893058161351</v>
      </c>
      <c r="J13" s="193"/>
      <c r="K13" s="12"/>
      <c r="L13" s="137"/>
      <c r="M13" s="137"/>
      <c r="N13" s="137"/>
      <c r="P13" s="109" t="s">
        <v>11</v>
      </c>
      <c r="Q13" s="118" t="s">
        <v>210</v>
      </c>
      <c r="R13" s="111" t="s">
        <v>211</v>
      </c>
      <c r="S13" s="111">
        <f>(330/62.5)*3.6</f>
        <v>19.008000000000003</v>
      </c>
      <c r="U13" s="12" t="s">
        <v>6</v>
      </c>
      <c r="V13" s="2" t="s">
        <v>141</v>
      </c>
      <c r="W13" s="25" t="s">
        <v>268</v>
      </c>
      <c r="X13" s="35">
        <f>(330/89.4)*3.6</f>
        <v>13.288590604026846</v>
      </c>
      <c r="Y13" s="137"/>
      <c r="Z13" s="12" t="s">
        <v>4</v>
      </c>
      <c r="AA13" s="41" t="s">
        <v>179</v>
      </c>
      <c r="AB13" s="41" t="s">
        <v>298</v>
      </c>
      <c r="AC13" s="35">
        <f>(330/88.5)*3.6</f>
        <v>13.423728813559322</v>
      </c>
      <c r="AD13" s="137"/>
      <c r="AE13" s="12"/>
      <c r="AF13" s="41"/>
      <c r="AG13" s="41"/>
      <c r="AH13" s="35"/>
    </row>
    <row r="14" spans="1:34" s="127" customFormat="1" ht="15.6" x14ac:dyDescent="0.3">
      <c r="A14" s="12" t="s">
        <v>16</v>
      </c>
      <c r="B14" s="110" t="s">
        <v>130</v>
      </c>
      <c r="C14" s="161">
        <v>58.02</v>
      </c>
      <c r="D14" s="111">
        <f t="shared" si="1"/>
        <v>20.475698035160288</v>
      </c>
      <c r="F14" s="109" t="s">
        <v>25</v>
      </c>
      <c r="G14" s="42" t="s">
        <v>145</v>
      </c>
      <c r="H14" s="159">
        <v>53.4</v>
      </c>
      <c r="I14" s="111">
        <f t="shared" si="6"/>
        <v>22.247191011235959</v>
      </c>
      <c r="J14" s="193"/>
      <c r="K14" s="137"/>
      <c r="L14" s="137"/>
      <c r="M14" s="137"/>
      <c r="N14" s="137"/>
      <c r="P14" s="109" t="s">
        <v>38</v>
      </c>
      <c r="Q14" s="42" t="s">
        <v>37</v>
      </c>
      <c r="R14" s="111" t="s">
        <v>204</v>
      </c>
      <c r="S14" s="111">
        <f>(330/68.45)*3.6</f>
        <v>17.355734112490868</v>
      </c>
      <c r="U14" s="12" t="s">
        <v>38</v>
      </c>
      <c r="V14" s="2" t="s">
        <v>72</v>
      </c>
      <c r="W14" s="25" t="s">
        <v>266</v>
      </c>
      <c r="X14" s="35">
        <f>(330/108.5)*3.6</f>
        <v>10.94930875576037</v>
      </c>
      <c r="Y14" s="137"/>
      <c r="Z14" s="12" t="s">
        <v>38</v>
      </c>
      <c r="AA14" s="2" t="s">
        <v>301</v>
      </c>
      <c r="AB14" s="25" t="s">
        <v>302</v>
      </c>
      <c r="AC14" s="35">
        <f>(330/96.04)*3.6</f>
        <v>12.369845897542689</v>
      </c>
      <c r="AD14" s="137"/>
      <c r="AE14" s="12"/>
      <c r="AF14" s="2"/>
      <c r="AG14" s="25"/>
      <c r="AH14" s="35"/>
    </row>
    <row r="15" spans="1:34" s="131" customFormat="1" ht="15.6" x14ac:dyDescent="0.3">
      <c r="A15" s="109" t="s">
        <v>11</v>
      </c>
      <c r="B15" s="42" t="s">
        <v>65</v>
      </c>
      <c r="C15" s="159">
        <v>58.55</v>
      </c>
      <c r="D15" s="111">
        <f t="shared" si="1"/>
        <v>20.290350128095646</v>
      </c>
      <c r="F15" s="109" t="s">
        <v>25</v>
      </c>
      <c r="G15" s="42" t="s">
        <v>137</v>
      </c>
      <c r="H15" s="159">
        <v>54.3</v>
      </c>
      <c r="I15" s="111">
        <f t="shared" si="6"/>
        <v>21.878453038674035</v>
      </c>
      <c r="J15" s="193"/>
      <c r="K15" s="137"/>
      <c r="L15" s="137"/>
      <c r="M15" s="137"/>
      <c r="N15" s="137"/>
      <c r="P15" s="109" t="s">
        <v>10</v>
      </c>
      <c r="Q15" s="42" t="s">
        <v>208</v>
      </c>
      <c r="R15" s="180" t="s">
        <v>209</v>
      </c>
      <c r="S15" s="111">
        <f>(330/73.9)*3.6</f>
        <v>16.075778078484436</v>
      </c>
      <c r="U15" s="215"/>
      <c r="V15" s="214"/>
      <c r="W15" s="218"/>
      <c r="X15" s="237"/>
      <c r="Y15" s="137"/>
      <c r="Z15" s="12" t="s">
        <v>38</v>
      </c>
      <c r="AA15" s="2" t="s">
        <v>72</v>
      </c>
      <c r="AB15" s="25" t="s">
        <v>303</v>
      </c>
      <c r="AC15" s="35">
        <f>(330/105.99)*3.6</f>
        <v>11.208604585338239</v>
      </c>
      <c r="AD15" s="137"/>
      <c r="AE15" s="12"/>
      <c r="AF15" s="2"/>
      <c r="AG15" s="25"/>
      <c r="AH15" s="35"/>
    </row>
    <row r="16" spans="1:34" s="137" customFormat="1" ht="15.6" x14ac:dyDescent="0.3">
      <c r="A16" s="12" t="s">
        <v>25</v>
      </c>
      <c r="B16" s="110" t="s">
        <v>137</v>
      </c>
      <c r="C16" s="159" t="s">
        <v>157</v>
      </c>
      <c r="D16" s="111">
        <f>(330/61.25)*3.6</f>
        <v>19.395918367346937</v>
      </c>
      <c r="F16" s="12" t="s">
        <v>16</v>
      </c>
      <c r="G16" s="110" t="s">
        <v>130</v>
      </c>
      <c r="H16" s="161">
        <v>57.3</v>
      </c>
      <c r="I16" s="111">
        <f t="shared" si="6"/>
        <v>20.732984293193716</v>
      </c>
      <c r="J16" s="193"/>
      <c r="P16" s="109" t="s">
        <v>4</v>
      </c>
      <c r="Q16" s="42" t="s">
        <v>179</v>
      </c>
      <c r="R16" s="111" t="s">
        <v>202</v>
      </c>
      <c r="S16" s="111">
        <f>(330/96.14)*3.6</f>
        <v>12.356979405034325</v>
      </c>
      <c r="X16" s="237"/>
      <c r="Z16" s="12" t="s">
        <v>4</v>
      </c>
      <c r="AA16" s="2" t="s">
        <v>299</v>
      </c>
      <c r="AB16" s="25" t="s">
        <v>300</v>
      </c>
      <c r="AC16" s="35">
        <f>(330/131.6)*3.6</f>
        <v>9.0273556231003056</v>
      </c>
      <c r="AE16" s="12"/>
      <c r="AF16" s="2"/>
      <c r="AG16" s="25"/>
      <c r="AH16" s="35"/>
    </row>
    <row r="17" spans="1:34" s="137" customFormat="1" ht="15.6" x14ac:dyDescent="0.3">
      <c r="A17" s="12" t="s">
        <v>25</v>
      </c>
      <c r="B17" s="34" t="s">
        <v>86</v>
      </c>
      <c r="C17" s="159" t="s">
        <v>173</v>
      </c>
      <c r="D17" s="111">
        <f>(330/63.6)*3.6</f>
        <v>18.679245283018865</v>
      </c>
      <c r="F17" s="109" t="s">
        <v>38</v>
      </c>
      <c r="G17" s="42" t="s">
        <v>37</v>
      </c>
      <c r="H17" s="159" t="s">
        <v>176</v>
      </c>
      <c r="I17" s="111">
        <f>(330/70)*3.6</f>
        <v>16.971428571428572</v>
      </c>
      <c r="J17" s="193"/>
      <c r="P17" s="109" t="s">
        <v>38</v>
      </c>
      <c r="Q17" s="42" t="s">
        <v>205</v>
      </c>
      <c r="R17" s="111" t="s">
        <v>206</v>
      </c>
      <c r="S17" s="111">
        <f>(330/141.75)*3.6</f>
        <v>8.3809523809523814</v>
      </c>
      <c r="X17" s="237"/>
      <c r="Z17" s="220"/>
      <c r="AE17" s="220"/>
    </row>
    <row r="18" spans="1:34" s="137" customFormat="1" ht="15.6" x14ac:dyDescent="0.3">
      <c r="A18" s="300" t="s">
        <v>10</v>
      </c>
      <c r="B18" s="29" t="s">
        <v>80</v>
      </c>
      <c r="C18" s="324" t="s">
        <v>159</v>
      </c>
      <c r="D18" s="32">
        <f>(330/67.5)*3.6</f>
        <v>17.600000000000001</v>
      </c>
      <c r="F18" s="109" t="s">
        <v>6</v>
      </c>
      <c r="G18" s="42" t="s">
        <v>144</v>
      </c>
      <c r="H18" s="166" t="s">
        <v>155</v>
      </c>
      <c r="I18" s="111">
        <f>(330/81.73)*3.6</f>
        <v>14.535666218034994</v>
      </c>
      <c r="J18" s="193"/>
      <c r="P18" s="109" t="s">
        <v>38</v>
      </c>
      <c r="Q18" s="42" t="s">
        <v>72</v>
      </c>
      <c r="R18" s="111" t="s">
        <v>207</v>
      </c>
      <c r="S18" s="111">
        <f>(330/158.48)*3.6</f>
        <v>7.496214033316507</v>
      </c>
      <c r="U18" s="220"/>
      <c r="X18" s="237"/>
    </row>
    <row r="19" spans="1:34" s="137" customFormat="1" ht="15.6" x14ac:dyDescent="0.3">
      <c r="A19" s="109" t="s">
        <v>38</v>
      </c>
      <c r="B19" s="42" t="s">
        <v>37</v>
      </c>
      <c r="C19" s="159" t="s">
        <v>172</v>
      </c>
      <c r="D19" s="111">
        <f>(330/73)*3.6</f>
        <v>16.273972602739729</v>
      </c>
      <c r="F19" s="109" t="s">
        <v>6</v>
      </c>
      <c r="G19" s="42" t="s">
        <v>141</v>
      </c>
      <c r="H19" s="166" t="s">
        <v>156</v>
      </c>
      <c r="I19" s="111">
        <f>(330/82.89)*3.6</f>
        <v>14.332247557003258</v>
      </c>
      <c r="J19" s="193"/>
      <c r="P19" s="5"/>
      <c r="Q19" s="4"/>
      <c r="R19" s="35"/>
      <c r="S19" s="12"/>
      <c r="X19" s="237"/>
      <c r="Z19" s="12"/>
      <c r="AE19" s="12"/>
    </row>
    <row r="20" spans="1:34" s="131" customFormat="1" ht="15.6" x14ac:dyDescent="0.3">
      <c r="A20" s="12" t="s">
        <v>10</v>
      </c>
      <c r="B20" s="2" t="s">
        <v>83</v>
      </c>
      <c r="C20" s="160" t="s">
        <v>154</v>
      </c>
      <c r="D20" s="111">
        <f>(330/81.87)*3.6</f>
        <v>14.510809820447051</v>
      </c>
      <c r="F20" s="109" t="s">
        <v>4</v>
      </c>
      <c r="G20" s="42" t="s">
        <v>71</v>
      </c>
      <c r="H20" s="159" t="s">
        <v>175</v>
      </c>
      <c r="I20" s="111">
        <f>(330/93.6)*3.6</f>
        <v>12.692307692307693</v>
      </c>
      <c r="J20" s="193"/>
      <c r="K20" s="137"/>
      <c r="L20" s="137"/>
      <c r="M20" s="137"/>
      <c r="N20" s="137"/>
      <c r="P20" s="137"/>
      <c r="Q20" s="137"/>
      <c r="R20" s="137"/>
      <c r="S20" s="12"/>
      <c r="U20" s="137"/>
      <c r="V20" s="137"/>
      <c r="W20" s="137"/>
      <c r="X20" s="2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spans="1:34" s="137" customFormat="1" ht="15.6" x14ac:dyDescent="0.3">
      <c r="A21" s="109" t="s">
        <v>4</v>
      </c>
      <c r="B21" s="42" t="s">
        <v>71</v>
      </c>
      <c r="C21" s="159" t="s">
        <v>174</v>
      </c>
      <c r="D21" s="111">
        <f>(330/120.6)*3.6</f>
        <v>9.8507462686567173</v>
      </c>
      <c r="F21" s="109" t="s">
        <v>4</v>
      </c>
      <c r="G21" s="42" t="s">
        <v>72</v>
      </c>
      <c r="H21" s="159" t="s">
        <v>153</v>
      </c>
      <c r="I21" s="111">
        <f>(330/95.91)*3.6</f>
        <v>12.386612449171098</v>
      </c>
      <c r="J21" s="193"/>
      <c r="P21" s="12"/>
      <c r="S21" s="12"/>
      <c r="U21" s="227"/>
      <c r="W21" s="220"/>
      <c r="X21" s="237"/>
      <c r="Z21" s="35"/>
      <c r="AE21" s="35"/>
    </row>
    <row r="22" spans="1:34" s="137" customFormat="1" ht="15.6" x14ac:dyDescent="0.3">
      <c r="C22" s="162"/>
      <c r="H22" s="162"/>
      <c r="J22" s="193"/>
      <c r="S22" s="12"/>
      <c r="U22" s="227"/>
      <c r="W22" s="220"/>
      <c r="X22" s="237"/>
      <c r="Z22" s="35"/>
      <c r="AE22" s="35"/>
    </row>
    <row r="23" spans="1:34" ht="15.6" x14ac:dyDescent="0.3">
      <c r="A23" s="12" t="s">
        <v>23</v>
      </c>
      <c r="B23" s="2" t="s">
        <v>52</v>
      </c>
      <c r="C23" s="161">
        <v>25.8</v>
      </c>
      <c r="D23" s="111">
        <f>(330/C23)*3.6</f>
        <v>46.046511627906973</v>
      </c>
      <c r="F23" s="12" t="s">
        <v>19</v>
      </c>
      <c r="G23" s="41" t="s">
        <v>100</v>
      </c>
      <c r="H23" s="164">
        <v>29.31</v>
      </c>
      <c r="I23" s="111">
        <f>(330/H23)*3.6</f>
        <v>40.53224155578301</v>
      </c>
      <c r="K23" s="12" t="s">
        <v>18</v>
      </c>
      <c r="L23" s="42" t="s">
        <v>110</v>
      </c>
      <c r="M23" s="35">
        <v>30.4</v>
      </c>
      <c r="N23" s="111">
        <f t="shared" ref="N23:N49" si="7">(330/M23)*3.6</f>
        <v>39.078947368421055</v>
      </c>
      <c r="P23" s="109" t="s">
        <v>35</v>
      </c>
      <c r="Q23" s="188" t="s">
        <v>237</v>
      </c>
      <c r="R23" s="196">
        <v>28.61</v>
      </c>
      <c r="S23" s="111">
        <f t="shared" ref="S23:S71" si="8">(330/R23)*3.6</f>
        <v>41.523942677385534</v>
      </c>
      <c r="U23" s="12" t="s">
        <v>19</v>
      </c>
      <c r="V23" s="2" t="s">
        <v>17</v>
      </c>
      <c r="W23" s="218">
        <v>26.68</v>
      </c>
      <c r="X23" s="35">
        <f t="shared" ref="X23:X79" si="9">(330/W23)*3.6</f>
        <v>44.527736131934034</v>
      </c>
      <c r="Z23" s="220" t="s">
        <v>23</v>
      </c>
      <c r="AA23" s="224" t="s">
        <v>52</v>
      </c>
      <c r="AB23" s="174">
        <v>26.6</v>
      </c>
      <c r="AC23" s="35">
        <f t="shared" ref="AC23:AC65" si="10">(330/AB23)*3.6</f>
        <v>44.661654135338345</v>
      </c>
      <c r="AE23" s="220"/>
      <c r="AF23" s="224"/>
      <c r="AG23" s="174"/>
      <c r="AH23" s="35"/>
    </row>
    <row r="24" spans="1:34" ht="15.6" x14ac:dyDescent="0.3">
      <c r="A24" s="12" t="s">
        <v>19</v>
      </c>
      <c r="B24" s="2" t="s">
        <v>17</v>
      </c>
      <c r="C24" s="161">
        <v>26.83</v>
      </c>
      <c r="D24" s="111">
        <f t="shared" ref="D24:D75" si="11">(330/C24)*3.6</f>
        <v>44.278792396571006</v>
      </c>
      <c r="F24" s="141" t="s">
        <v>35</v>
      </c>
      <c r="G24" s="2" t="s">
        <v>77</v>
      </c>
      <c r="H24" s="161">
        <v>30.6</v>
      </c>
      <c r="I24" s="111">
        <f t="shared" ref="I24:I68" si="12">(330/H24)*3.6</f>
        <v>38.823529411764703</v>
      </c>
      <c r="K24" s="12" t="s">
        <v>18</v>
      </c>
      <c r="L24" s="42" t="s">
        <v>13</v>
      </c>
      <c r="M24" s="35">
        <v>30.69</v>
      </c>
      <c r="N24" s="111">
        <f t="shared" si="7"/>
        <v>38.70967741935484</v>
      </c>
      <c r="P24" s="109" t="s">
        <v>35</v>
      </c>
      <c r="Q24" s="42" t="s">
        <v>238</v>
      </c>
      <c r="R24" s="35">
        <v>29.8</v>
      </c>
      <c r="S24" s="111">
        <f t="shared" si="8"/>
        <v>39.865771812080538</v>
      </c>
      <c r="U24" s="12" t="s">
        <v>19</v>
      </c>
      <c r="V24" s="224" t="s">
        <v>289</v>
      </c>
      <c r="W24" s="140">
        <v>27.9</v>
      </c>
      <c r="X24" s="35">
        <f t="shared" si="9"/>
        <v>42.580645161290327</v>
      </c>
      <c r="Z24" s="12" t="s">
        <v>19</v>
      </c>
      <c r="AA24" s="2" t="s">
        <v>17</v>
      </c>
      <c r="AB24" s="218">
        <v>27.18</v>
      </c>
      <c r="AC24" s="35">
        <f t="shared" si="10"/>
        <v>43.70860927152318</v>
      </c>
      <c r="AE24" s="12"/>
      <c r="AF24" s="2"/>
      <c r="AG24" s="218"/>
      <c r="AH24" s="35"/>
    </row>
    <row r="25" spans="1:34" ht="15.6" x14ac:dyDescent="0.3">
      <c r="A25" s="12" t="s">
        <v>24</v>
      </c>
      <c r="B25" s="2" t="s">
        <v>95</v>
      </c>
      <c r="C25" s="161">
        <v>27.18</v>
      </c>
      <c r="D25" s="111">
        <f t="shared" si="11"/>
        <v>43.70860927152318</v>
      </c>
      <c r="F25" s="12" t="s">
        <v>8</v>
      </c>
      <c r="G25" s="42" t="s">
        <v>123</v>
      </c>
      <c r="H25" s="161">
        <v>30.78</v>
      </c>
      <c r="I25" s="111">
        <f t="shared" si="12"/>
        <v>38.596491228070171</v>
      </c>
      <c r="K25" s="12" t="s">
        <v>8</v>
      </c>
      <c r="L25" s="42" t="s">
        <v>123</v>
      </c>
      <c r="M25" s="111">
        <v>30.87</v>
      </c>
      <c r="N25" s="111">
        <f t="shared" si="7"/>
        <v>38.483965014577258</v>
      </c>
      <c r="P25" s="12" t="s">
        <v>23</v>
      </c>
      <c r="Q25" s="42" t="s">
        <v>235</v>
      </c>
      <c r="R25" s="35">
        <v>30.9</v>
      </c>
      <c r="S25" s="111">
        <f t="shared" si="8"/>
        <v>38.446601941747574</v>
      </c>
      <c r="U25" s="220" t="s">
        <v>23</v>
      </c>
      <c r="V25" s="224" t="s">
        <v>235</v>
      </c>
      <c r="W25" s="218">
        <v>29.62</v>
      </c>
      <c r="X25" s="35">
        <f t="shared" si="9"/>
        <v>40.108035111411212</v>
      </c>
      <c r="Z25" s="220" t="s">
        <v>23</v>
      </c>
      <c r="AA25" s="224" t="s">
        <v>67</v>
      </c>
      <c r="AB25" s="174">
        <v>28.01</v>
      </c>
      <c r="AC25" s="35">
        <f t="shared" si="10"/>
        <v>42.41342377722242</v>
      </c>
      <c r="AE25" s="220"/>
      <c r="AF25" s="224"/>
      <c r="AG25" s="174"/>
      <c r="AH25" s="35"/>
    </row>
    <row r="26" spans="1:34" ht="15.6" x14ac:dyDescent="0.3">
      <c r="A26" s="141" t="s">
        <v>35</v>
      </c>
      <c r="B26" s="2" t="s">
        <v>97</v>
      </c>
      <c r="C26" s="161">
        <v>27.73</v>
      </c>
      <c r="D26" s="111">
        <f t="shared" si="11"/>
        <v>42.841687702848901</v>
      </c>
      <c r="F26" s="12" t="s">
        <v>18</v>
      </c>
      <c r="G26" s="42" t="s">
        <v>13</v>
      </c>
      <c r="H26" s="161">
        <v>31.27</v>
      </c>
      <c r="I26" s="111">
        <f t="shared" si="12"/>
        <v>37.991685321394314</v>
      </c>
      <c r="K26" s="12" t="s">
        <v>18</v>
      </c>
      <c r="L26" s="42" t="s">
        <v>191</v>
      </c>
      <c r="M26" s="35">
        <v>30.9</v>
      </c>
      <c r="N26" s="111">
        <f t="shared" si="7"/>
        <v>38.446601941747574</v>
      </c>
      <c r="P26" s="12" t="s">
        <v>8</v>
      </c>
      <c r="Q26" s="42" t="s">
        <v>76</v>
      </c>
      <c r="R26" s="35">
        <v>31.02</v>
      </c>
      <c r="S26" s="111">
        <f t="shared" si="8"/>
        <v>38.297872340425535</v>
      </c>
      <c r="U26" s="220" t="s">
        <v>23</v>
      </c>
      <c r="V26" s="2" t="s">
        <v>47</v>
      </c>
      <c r="W26" s="218">
        <v>29.83</v>
      </c>
      <c r="X26" s="35">
        <f t="shared" si="9"/>
        <v>39.825678846798525</v>
      </c>
      <c r="Z26" s="220" t="s">
        <v>23</v>
      </c>
      <c r="AA26" s="224" t="s">
        <v>309</v>
      </c>
      <c r="AB26" s="174">
        <v>28.6</v>
      </c>
      <c r="AC26" s="35">
        <f t="shared" si="10"/>
        <v>41.53846153846154</v>
      </c>
      <c r="AE26" s="220"/>
      <c r="AF26" s="224"/>
      <c r="AG26" s="174"/>
      <c r="AH26" s="35"/>
    </row>
    <row r="27" spans="1:34" ht="15.6" x14ac:dyDescent="0.3">
      <c r="A27" s="12" t="s">
        <v>23</v>
      </c>
      <c r="B27" s="2" t="s">
        <v>47</v>
      </c>
      <c r="C27" s="161">
        <v>27.93</v>
      </c>
      <c r="D27" s="111">
        <f t="shared" si="11"/>
        <v>42.534908700322234</v>
      </c>
      <c r="F27" s="12" t="s">
        <v>8</v>
      </c>
      <c r="G27" s="42" t="s">
        <v>103</v>
      </c>
      <c r="H27" s="161">
        <v>31.29</v>
      </c>
      <c r="I27" s="111">
        <f t="shared" si="12"/>
        <v>37.967401725790992</v>
      </c>
      <c r="K27" s="12" t="s">
        <v>23</v>
      </c>
      <c r="L27" s="42" t="s">
        <v>68</v>
      </c>
      <c r="M27" s="35">
        <v>30.94</v>
      </c>
      <c r="N27" s="111">
        <f t="shared" si="7"/>
        <v>38.396897220426631</v>
      </c>
      <c r="P27" s="109" t="s">
        <v>35</v>
      </c>
      <c r="Q27" s="42" t="s">
        <v>77</v>
      </c>
      <c r="R27" s="35">
        <v>31.55</v>
      </c>
      <c r="S27" s="111">
        <f t="shared" si="8"/>
        <v>37.654516640253561</v>
      </c>
      <c r="U27" s="220" t="s">
        <v>18</v>
      </c>
      <c r="V27" s="2" t="s">
        <v>13</v>
      </c>
      <c r="W27" s="218">
        <v>29.86</v>
      </c>
      <c r="X27" s="35">
        <f t="shared" si="9"/>
        <v>39.785666443402548</v>
      </c>
      <c r="Z27" s="220" t="s">
        <v>23</v>
      </c>
      <c r="AA27" s="2" t="s">
        <v>47</v>
      </c>
      <c r="AB27" s="218">
        <v>28.99</v>
      </c>
      <c r="AC27" s="35">
        <f t="shared" si="10"/>
        <v>40.979648154536051</v>
      </c>
      <c r="AE27" s="220"/>
      <c r="AF27" s="2"/>
      <c r="AG27" s="218"/>
      <c r="AH27" s="35"/>
    </row>
    <row r="28" spans="1:34" ht="15.6" x14ac:dyDescent="0.3">
      <c r="A28" s="141" t="s">
        <v>35</v>
      </c>
      <c r="B28" s="2" t="s">
        <v>50</v>
      </c>
      <c r="C28" s="161">
        <v>28.07</v>
      </c>
      <c r="D28" s="111">
        <f t="shared" si="11"/>
        <v>42.32276451727823</v>
      </c>
      <c r="F28" s="12" t="s">
        <v>18</v>
      </c>
      <c r="G28" s="42" t="s">
        <v>110</v>
      </c>
      <c r="H28" s="161">
        <v>32.08</v>
      </c>
      <c r="I28" s="111">
        <f t="shared" si="12"/>
        <v>37.032418952618457</v>
      </c>
      <c r="K28" s="12" t="s">
        <v>18</v>
      </c>
      <c r="L28" s="42" t="s">
        <v>14</v>
      </c>
      <c r="M28" s="35">
        <v>31.6</v>
      </c>
      <c r="N28" s="111">
        <f t="shared" si="7"/>
        <v>37.594936708860757</v>
      </c>
      <c r="P28" s="12" t="s">
        <v>8</v>
      </c>
      <c r="Q28" s="42" t="s">
        <v>123</v>
      </c>
      <c r="R28" s="35">
        <v>31.7</v>
      </c>
      <c r="S28" s="111">
        <f t="shared" si="8"/>
        <v>37.476340694006311</v>
      </c>
      <c r="U28" s="12" t="s">
        <v>19</v>
      </c>
      <c r="V28" s="224" t="s">
        <v>290</v>
      </c>
      <c r="W28" s="140">
        <v>30.32</v>
      </c>
      <c r="X28" s="35">
        <f t="shared" si="9"/>
        <v>39.182058047493406</v>
      </c>
      <c r="Z28" s="220" t="s">
        <v>23</v>
      </c>
      <c r="AA28" s="224" t="s">
        <v>235</v>
      </c>
      <c r="AB28" s="218">
        <v>29.54</v>
      </c>
      <c r="AC28" s="35">
        <f t="shared" si="10"/>
        <v>40.21665538253216</v>
      </c>
      <c r="AE28" s="220"/>
      <c r="AF28" s="224"/>
      <c r="AG28" s="218"/>
      <c r="AH28" s="35"/>
    </row>
    <row r="29" spans="1:34" ht="15.6" x14ac:dyDescent="0.3">
      <c r="A29" s="12" t="s">
        <v>23</v>
      </c>
      <c r="B29" s="2" t="s">
        <v>67</v>
      </c>
      <c r="C29" s="161">
        <v>29</v>
      </c>
      <c r="D29" s="111">
        <f t="shared" si="11"/>
        <v>40.96551724137931</v>
      </c>
      <c r="F29" s="12" t="s">
        <v>7</v>
      </c>
      <c r="G29" s="42" t="s">
        <v>73</v>
      </c>
      <c r="H29" s="161">
        <v>32.1</v>
      </c>
      <c r="I29" s="111">
        <f t="shared" si="12"/>
        <v>37.009345794392523</v>
      </c>
      <c r="K29" s="12" t="s">
        <v>8</v>
      </c>
      <c r="L29" s="118" t="s">
        <v>193</v>
      </c>
      <c r="M29" s="174">
        <v>31.7</v>
      </c>
      <c r="N29" s="111">
        <f t="shared" si="7"/>
        <v>37.476340694006311</v>
      </c>
      <c r="P29" s="12" t="s">
        <v>18</v>
      </c>
      <c r="Q29" s="42" t="s">
        <v>13</v>
      </c>
      <c r="R29" s="35">
        <v>31.72</v>
      </c>
      <c r="S29" s="111">
        <f t="shared" si="8"/>
        <v>37.452711223203032</v>
      </c>
      <c r="U29" s="220" t="s">
        <v>23</v>
      </c>
      <c r="V29" s="2" t="s">
        <v>68</v>
      </c>
      <c r="W29" s="218">
        <v>30.39</v>
      </c>
      <c r="X29" s="35">
        <f t="shared" si="9"/>
        <v>39.091806515301087</v>
      </c>
      <c r="Z29" s="12" t="s">
        <v>19</v>
      </c>
      <c r="AA29" s="224" t="s">
        <v>100</v>
      </c>
      <c r="AB29" s="140">
        <v>30.1</v>
      </c>
      <c r="AC29" s="35">
        <f t="shared" si="10"/>
        <v>39.46843853820598</v>
      </c>
      <c r="AE29" s="12"/>
      <c r="AF29" s="224"/>
      <c r="AG29" s="140"/>
      <c r="AH29" s="35"/>
    </row>
    <row r="30" spans="1:34" ht="15.6" x14ac:dyDescent="0.3">
      <c r="A30" s="12" t="s">
        <v>23</v>
      </c>
      <c r="B30" s="2" t="s">
        <v>94</v>
      </c>
      <c r="C30" s="161">
        <v>30.02</v>
      </c>
      <c r="D30" s="111">
        <f t="shared" si="11"/>
        <v>39.573617588274487</v>
      </c>
      <c r="F30" s="12" t="s">
        <v>8</v>
      </c>
      <c r="G30" s="42" t="s">
        <v>102</v>
      </c>
      <c r="H30" s="161">
        <v>32.25</v>
      </c>
      <c r="I30" s="111">
        <f t="shared" si="12"/>
        <v>36.837209302325583</v>
      </c>
      <c r="K30" s="12" t="s">
        <v>8</v>
      </c>
      <c r="L30" s="42" t="s">
        <v>101</v>
      </c>
      <c r="M30" s="111">
        <v>32.28</v>
      </c>
      <c r="N30" s="111">
        <f t="shared" si="7"/>
        <v>36.802973977695167</v>
      </c>
      <c r="P30" s="12" t="s">
        <v>8</v>
      </c>
      <c r="Q30" s="118" t="s">
        <v>193</v>
      </c>
      <c r="R30" s="111">
        <v>32.200000000000003</v>
      </c>
      <c r="S30" s="111">
        <f t="shared" si="8"/>
        <v>36.894409937888199</v>
      </c>
      <c r="U30" s="12" t="s">
        <v>35</v>
      </c>
      <c r="V30" s="2" t="s">
        <v>77</v>
      </c>
      <c r="W30" s="32">
        <v>30.55</v>
      </c>
      <c r="X30" s="35">
        <f t="shared" si="9"/>
        <v>38.887070376432085</v>
      </c>
      <c r="Z30" s="12" t="s">
        <v>35</v>
      </c>
      <c r="AA30" s="2" t="s">
        <v>310</v>
      </c>
      <c r="AB30" s="32">
        <v>30.19</v>
      </c>
      <c r="AC30" s="35">
        <f t="shared" si="10"/>
        <v>39.350778403444849</v>
      </c>
      <c r="AE30" s="12"/>
      <c r="AF30" s="2"/>
      <c r="AG30" s="32"/>
      <c r="AH30" s="35"/>
    </row>
    <row r="31" spans="1:34" ht="15.6" x14ac:dyDescent="0.3">
      <c r="A31" s="12" t="s">
        <v>18</v>
      </c>
      <c r="B31" s="42" t="s">
        <v>13</v>
      </c>
      <c r="C31" s="161">
        <v>31.16</v>
      </c>
      <c r="D31" s="111">
        <f t="shared" si="11"/>
        <v>38.125802310654684</v>
      </c>
      <c r="F31" s="12" t="s">
        <v>8</v>
      </c>
      <c r="G31" s="42" t="s">
        <v>76</v>
      </c>
      <c r="H31" s="161">
        <v>32.32</v>
      </c>
      <c r="I31" s="111">
        <f t="shared" si="12"/>
        <v>36.757425742574256</v>
      </c>
      <c r="K31" s="12" t="s">
        <v>18</v>
      </c>
      <c r="L31" s="42" t="s">
        <v>58</v>
      </c>
      <c r="M31" s="35">
        <v>32.6</v>
      </c>
      <c r="N31" s="111">
        <f t="shared" si="7"/>
        <v>36.441717791411044</v>
      </c>
      <c r="P31" s="12" t="s">
        <v>8</v>
      </c>
      <c r="Q31" s="42" t="s">
        <v>234</v>
      </c>
      <c r="R31" s="35">
        <v>32.200000000000003</v>
      </c>
      <c r="S31" s="111">
        <f t="shared" si="8"/>
        <v>36.894409937888199</v>
      </c>
      <c r="U31" s="220" t="s">
        <v>8</v>
      </c>
      <c r="V31" s="2" t="s">
        <v>76</v>
      </c>
      <c r="W31" s="218">
        <v>30.7</v>
      </c>
      <c r="X31" s="35">
        <f t="shared" si="9"/>
        <v>38.697068403908794</v>
      </c>
      <c r="Z31" s="220" t="s">
        <v>8</v>
      </c>
      <c r="AA31" s="224" t="s">
        <v>233</v>
      </c>
      <c r="AB31" s="35">
        <v>30.4</v>
      </c>
      <c r="AC31" s="35">
        <f t="shared" si="10"/>
        <v>39.078947368421055</v>
      </c>
      <c r="AE31" s="220"/>
      <c r="AF31" s="224"/>
      <c r="AG31" s="35"/>
      <c r="AH31" s="35"/>
    </row>
    <row r="32" spans="1:34" ht="15.6" x14ac:dyDescent="0.3">
      <c r="A32" s="12" t="s">
        <v>19</v>
      </c>
      <c r="B32" s="2" t="s">
        <v>68</v>
      </c>
      <c r="C32" s="161">
        <v>31.2</v>
      </c>
      <c r="D32" s="111">
        <f t="shared" si="11"/>
        <v>38.07692307692308</v>
      </c>
      <c r="F32" s="12" t="s">
        <v>18</v>
      </c>
      <c r="G32" s="42" t="s">
        <v>74</v>
      </c>
      <c r="H32" s="161">
        <v>32.33</v>
      </c>
      <c r="I32" s="111">
        <f t="shared" si="12"/>
        <v>36.746056294463351</v>
      </c>
      <c r="K32" s="12" t="s">
        <v>16</v>
      </c>
      <c r="L32" s="113" t="s">
        <v>43</v>
      </c>
      <c r="M32" s="35">
        <v>33.28</v>
      </c>
      <c r="N32" s="111">
        <f t="shared" si="7"/>
        <v>35.697115384615387</v>
      </c>
      <c r="P32" s="12" t="s">
        <v>8</v>
      </c>
      <c r="Q32" s="42" t="s">
        <v>233</v>
      </c>
      <c r="R32" s="35">
        <v>32.229999999999997</v>
      </c>
      <c r="S32" s="111">
        <f t="shared" si="8"/>
        <v>36.86006825938567</v>
      </c>
      <c r="U32" s="220" t="s">
        <v>8</v>
      </c>
      <c r="V32" s="2" t="s">
        <v>123</v>
      </c>
      <c r="W32" s="218">
        <v>31.05</v>
      </c>
      <c r="X32" s="35">
        <f t="shared" si="9"/>
        <v>38.260869565217391</v>
      </c>
      <c r="Z32" s="220" t="s">
        <v>18</v>
      </c>
      <c r="AA32" s="2" t="s">
        <v>13</v>
      </c>
      <c r="AB32" s="218">
        <v>30.6</v>
      </c>
      <c r="AC32" s="35">
        <f t="shared" si="10"/>
        <v>38.823529411764703</v>
      </c>
      <c r="AE32" s="220"/>
      <c r="AF32" s="2"/>
      <c r="AG32" s="218"/>
      <c r="AH32" s="35"/>
    </row>
    <row r="33" spans="1:34" ht="15.6" x14ac:dyDescent="0.3">
      <c r="A33" s="12" t="s">
        <v>22</v>
      </c>
      <c r="B33" s="2" t="s">
        <v>69</v>
      </c>
      <c r="C33" s="161">
        <v>31.2</v>
      </c>
      <c r="D33" s="111">
        <f t="shared" si="11"/>
        <v>38.07692307692308</v>
      </c>
      <c r="F33" s="12" t="s">
        <v>22</v>
      </c>
      <c r="G33" s="2" t="s">
        <v>69</v>
      </c>
      <c r="H33" s="161">
        <v>32.9</v>
      </c>
      <c r="I33" s="111">
        <f t="shared" si="12"/>
        <v>36.109422492401222</v>
      </c>
      <c r="K33" s="12" t="s">
        <v>8</v>
      </c>
      <c r="L33" s="42" t="s">
        <v>124</v>
      </c>
      <c r="M33" s="111">
        <v>33.299999999999997</v>
      </c>
      <c r="N33" s="111">
        <f t="shared" si="7"/>
        <v>35.675675675675677</v>
      </c>
      <c r="P33" s="109" t="s">
        <v>35</v>
      </c>
      <c r="Q33" s="188" t="s">
        <v>239</v>
      </c>
      <c r="R33" s="196">
        <v>32.799999999999997</v>
      </c>
      <c r="S33" s="111">
        <f t="shared" si="8"/>
        <v>36.219512195121958</v>
      </c>
      <c r="U33" s="220" t="s">
        <v>8</v>
      </c>
      <c r="V33" s="224" t="s">
        <v>285</v>
      </c>
      <c r="W33" s="35">
        <v>31.2</v>
      </c>
      <c r="X33" s="35">
        <f t="shared" si="9"/>
        <v>38.07692307692308</v>
      </c>
      <c r="Z33" s="220" t="s">
        <v>23</v>
      </c>
      <c r="AA33" s="2" t="s">
        <v>68</v>
      </c>
      <c r="AB33" s="218">
        <v>30.9</v>
      </c>
      <c r="AC33" s="35">
        <f t="shared" si="10"/>
        <v>38.446601941747574</v>
      </c>
      <c r="AE33" s="220"/>
      <c r="AF33" s="2"/>
      <c r="AG33" s="218"/>
      <c r="AH33" s="35"/>
    </row>
    <row r="34" spans="1:34" ht="15.6" x14ac:dyDescent="0.3">
      <c r="A34" s="12" t="s">
        <v>19</v>
      </c>
      <c r="B34" s="41" t="s">
        <v>100</v>
      </c>
      <c r="C34" s="164">
        <v>31.26</v>
      </c>
      <c r="D34" s="111">
        <f t="shared" si="11"/>
        <v>38.003838771593088</v>
      </c>
      <c r="F34" s="12" t="s">
        <v>18</v>
      </c>
      <c r="G34" s="42" t="s">
        <v>14</v>
      </c>
      <c r="H34" s="161">
        <v>32.94</v>
      </c>
      <c r="I34" s="111">
        <f t="shared" si="12"/>
        <v>36.065573770491802</v>
      </c>
      <c r="K34" s="12" t="s">
        <v>7</v>
      </c>
      <c r="L34" s="42" t="s">
        <v>128</v>
      </c>
      <c r="M34" s="35">
        <v>34.450000000000003</v>
      </c>
      <c r="N34" s="111">
        <f t="shared" si="7"/>
        <v>34.484760522496373</v>
      </c>
      <c r="P34" s="109" t="s">
        <v>35</v>
      </c>
      <c r="Q34" s="188" t="s">
        <v>240</v>
      </c>
      <c r="R34" s="196">
        <v>32.799999999999997</v>
      </c>
      <c r="S34" s="111">
        <f t="shared" si="8"/>
        <v>36.219512195121958</v>
      </c>
      <c r="U34" s="220" t="s">
        <v>8</v>
      </c>
      <c r="V34" s="224" t="s">
        <v>103</v>
      </c>
      <c r="W34" s="35">
        <v>31.35</v>
      </c>
      <c r="X34" s="35">
        <f t="shared" si="9"/>
        <v>37.89473684210526</v>
      </c>
      <c r="Z34" s="220" t="s">
        <v>8</v>
      </c>
      <c r="AA34" s="2" t="s">
        <v>123</v>
      </c>
      <c r="AB34" s="218">
        <v>31.33</v>
      </c>
      <c r="AC34" s="35">
        <f t="shared" si="10"/>
        <v>37.918927545483562</v>
      </c>
      <c r="AE34" s="220"/>
      <c r="AF34" s="2"/>
      <c r="AG34" s="218"/>
      <c r="AH34" s="35"/>
    </row>
    <row r="35" spans="1:34" ht="15.6" x14ac:dyDescent="0.3">
      <c r="A35" s="12" t="s">
        <v>18</v>
      </c>
      <c r="B35" s="42" t="s">
        <v>14</v>
      </c>
      <c r="C35" s="161">
        <v>31.3</v>
      </c>
      <c r="D35" s="111">
        <f t="shared" si="11"/>
        <v>37.95527156549521</v>
      </c>
      <c r="F35" s="12" t="s">
        <v>8</v>
      </c>
      <c r="G35" s="42" t="s">
        <v>101</v>
      </c>
      <c r="H35" s="161">
        <v>33.4</v>
      </c>
      <c r="I35" s="111">
        <f t="shared" si="12"/>
        <v>35.568862275449106</v>
      </c>
      <c r="K35" s="12" t="s">
        <v>7</v>
      </c>
      <c r="L35" s="42" t="s">
        <v>12</v>
      </c>
      <c r="M35" s="35">
        <v>36.299999999999997</v>
      </c>
      <c r="N35" s="111">
        <f t="shared" si="7"/>
        <v>32.727272727272734</v>
      </c>
      <c r="P35" s="109" t="s">
        <v>35</v>
      </c>
      <c r="Q35" s="188" t="s">
        <v>241</v>
      </c>
      <c r="R35" s="196">
        <v>32.9</v>
      </c>
      <c r="S35" s="111">
        <f t="shared" si="8"/>
        <v>36.109422492401222</v>
      </c>
      <c r="U35" s="220" t="s">
        <v>18</v>
      </c>
      <c r="V35" s="224" t="s">
        <v>74</v>
      </c>
      <c r="W35" s="218">
        <v>31.47</v>
      </c>
      <c r="X35" s="35">
        <f t="shared" si="9"/>
        <v>37.750238322211636</v>
      </c>
      <c r="Z35" s="220" t="s">
        <v>18</v>
      </c>
      <c r="AA35" s="2" t="s">
        <v>14</v>
      </c>
      <c r="AB35" s="218">
        <v>31.37</v>
      </c>
      <c r="AC35" s="35">
        <f t="shared" si="10"/>
        <v>37.87057698437998</v>
      </c>
      <c r="AE35" s="220"/>
      <c r="AF35" s="2"/>
      <c r="AG35" s="218"/>
      <c r="AH35" s="35"/>
    </row>
    <row r="36" spans="1:34" ht="15.6" x14ac:dyDescent="0.3">
      <c r="A36" s="12" t="s">
        <v>8</v>
      </c>
      <c r="B36" s="42" t="s">
        <v>103</v>
      </c>
      <c r="C36" s="161">
        <v>31.3</v>
      </c>
      <c r="D36" s="111">
        <f t="shared" si="11"/>
        <v>37.95527156549521</v>
      </c>
      <c r="F36" s="12" t="s">
        <v>23</v>
      </c>
      <c r="G36" s="42" t="s">
        <v>125</v>
      </c>
      <c r="H36" s="161">
        <v>33.979999999999997</v>
      </c>
      <c r="I36" s="111">
        <f t="shared" si="12"/>
        <v>34.961742201294882</v>
      </c>
      <c r="K36" s="12" t="s">
        <v>8</v>
      </c>
      <c r="L36" s="118" t="s">
        <v>194</v>
      </c>
      <c r="M36" s="174">
        <v>36.4</v>
      </c>
      <c r="N36" s="111">
        <f t="shared" si="7"/>
        <v>32.637362637362635</v>
      </c>
      <c r="P36" s="109" t="s">
        <v>35</v>
      </c>
      <c r="Q36" s="188" t="s">
        <v>242</v>
      </c>
      <c r="R36" s="196">
        <v>33.86</v>
      </c>
      <c r="S36" s="111">
        <f t="shared" si="8"/>
        <v>35.085646780862376</v>
      </c>
      <c r="U36" s="220" t="s">
        <v>7</v>
      </c>
      <c r="V36" s="19" t="s">
        <v>73</v>
      </c>
      <c r="W36" s="218">
        <v>31.86</v>
      </c>
      <c r="X36" s="35">
        <f t="shared" si="9"/>
        <v>37.288135593220339</v>
      </c>
      <c r="Z36" s="220" t="s">
        <v>8</v>
      </c>
      <c r="AA36" s="224" t="s">
        <v>193</v>
      </c>
      <c r="AB36" s="35">
        <v>31.9</v>
      </c>
      <c r="AC36" s="35">
        <f t="shared" si="10"/>
        <v>37.241379310344833</v>
      </c>
      <c r="AE36" s="220"/>
      <c r="AF36" s="224"/>
      <c r="AG36" s="35"/>
      <c r="AH36" s="35"/>
    </row>
    <row r="37" spans="1:34" ht="15.6" x14ac:dyDescent="0.3">
      <c r="A37" s="12" t="s">
        <v>18</v>
      </c>
      <c r="B37" s="2" t="s">
        <v>58</v>
      </c>
      <c r="C37" s="161">
        <v>31.66</v>
      </c>
      <c r="D37" s="111">
        <f t="shared" si="11"/>
        <v>37.523689197725837</v>
      </c>
      <c r="F37" s="12" t="s">
        <v>26</v>
      </c>
      <c r="G37" s="42" t="s">
        <v>42</v>
      </c>
      <c r="H37" s="161">
        <v>34</v>
      </c>
      <c r="I37" s="111">
        <f t="shared" si="12"/>
        <v>34.941176470588232</v>
      </c>
      <c r="K37" s="12" t="s">
        <v>18</v>
      </c>
      <c r="L37" s="42" t="s">
        <v>107</v>
      </c>
      <c r="M37" s="35">
        <v>36.83</v>
      </c>
      <c r="N37" s="111">
        <f t="shared" si="7"/>
        <v>32.256312788487648</v>
      </c>
      <c r="P37" s="109" t="s">
        <v>35</v>
      </c>
      <c r="Q37" s="42" t="s">
        <v>243</v>
      </c>
      <c r="R37" s="35">
        <v>33.9</v>
      </c>
      <c r="S37" s="111">
        <f t="shared" si="8"/>
        <v>35.044247787610622</v>
      </c>
      <c r="U37" s="12" t="s">
        <v>19</v>
      </c>
      <c r="V37" s="224" t="s">
        <v>100</v>
      </c>
      <c r="W37" s="140">
        <v>31.97</v>
      </c>
      <c r="X37" s="35">
        <f t="shared" si="9"/>
        <v>37.159837347513296</v>
      </c>
      <c r="Z37" s="220" t="s">
        <v>8</v>
      </c>
      <c r="AA37" s="2" t="s">
        <v>124</v>
      </c>
      <c r="AB37" s="35">
        <v>32</v>
      </c>
      <c r="AC37" s="35">
        <f t="shared" si="10"/>
        <v>37.125</v>
      </c>
      <c r="AE37" s="220"/>
      <c r="AF37" s="2"/>
      <c r="AG37" s="35"/>
      <c r="AH37" s="35"/>
    </row>
    <row r="38" spans="1:34" ht="15.6" x14ac:dyDescent="0.3">
      <c r="A38" s="141" t="s">
        <v>35</v>
      </c>
      <c r="B38" s="2" t="s">
        <v>77</v>
      </c>
      <c r="C38" s="161">
        <v>32.04</v>
      </c>
      <c r="D38" s="111">
        <f t="shared" si="11"/>
        <v>37.078651685393261</v>
      </c>
      <c r="F38" s="12" t="s">
        <v>7</v>
      </c>
      <c r="G38" s="42" t="s">
        <v>12</v>
      </c>
      <c r="H38" s="161">
        <v>34</v>
      </c>
      <c r="I38" s="111">
        <f t="shared" si="12"/>
        <v>34.941176470588232</v>
      </c>
      <c r="K38" s="12" t="s">
        <v>18</v>
      </c>
      <c r="L38" s="42" t="s">
        <v>106</v>
      </c>
      <c r="M38" s="35">
        <v>36.99</v>
      </c>
      <c r="N38" s="111">
        <f t="shared" si="7"/>
        <v>32.116788321167881</v>
      </c>
      <c r="P38" s="12" t="s">
        <v>8</v>
      </c>
      <c r="Q38" s="42" t="s">
        <v>124</v>
      </c>
      <c r="R38" s="35">
        <v>34.1</v>
      </c>
      <c r="S38" s="111">
        <f t="shared" si="8"/>
        <v>34.838709677419359</v>
      </c>
      <c r="U38" s="220" t="s">
        <v>8</v>
      </c>
      <c r="V38" s="224" t="s">
        <v>234</v>
      </c>
      <c r="W38" s="174">
        <v>32.19</v>
      </c>
      <c r="X38" s="35">
        <f t="shared" si="9"/>
        <v>36.905871388630011</v>
      </c>
      <c r="Z38" s="220" t="s">
        <v>16</v>
      </c>
      <c r="AA38" s="19" t="s">
        <v>43</v>
      </c>
      <c r="AB38" s="218">
        <v>33.36</v>
      </c>
      <c r="AC38" s="35">
        <f t="shared" si="10"/>
        <v>35.611510791366904</v>
      </c>
      <c r="AE38" s="220"/>
      <c r="AF38" s="19"/>
      <c r="AG38" s="218"/>
      <c r="AH38" s="35"/>
    </row>
    <row r="39" spans="1:34" ht="15.6" x14ac:dyDescent="0.3">
      <c r="A39" s="12" t="s">
        <v>8</v>
      </c>
      <c r="B39" s="42" t="s">
        <v>102</v>
      </c>
      <c r="C39" s="161">
        <v>32.75</v>
      </c>
      <c r="D39" s="111">
        <f t="shared" si="11"/>
        <v>36.274809160305345</v>
      </c>
      <c r="F39" s="12" t="s">
        <v>8</v>
      </c>
      <c r="G39" s="42" t="s">
        <v>124</v>
      </c>
      <c r="H39" s="161">
        <v>34.4</v>
      </c>
      <c r="I39" s="111">
        <f t="shared" si="12"/>
        <v>34.534883720930232</v>
      </c>
      <c r="K39" s="12" t="s">
        <v>26</v>
      </c>
      <c r="L39" s="42" t="s">
        <v>41</v>
      </c>
      <c r="M39" s="35">
        <v>37.049999999999997</v>
      </c>
      <c r="N39" s="111">
        <f t="shared" si="7"/>
        <v>32.064777327935232</v>
      </c>
      <c r="P39" s="109" t="s">
        <v>35</v>
      </c>
      <c r="Q39" s="188" t="s">
        <v>244</v>
      </c>
      <c r="R39" s="196">
        <v>34.5</v>
      </c>
      <c r="S39" s="111">
        <f t="shared" si="8"/>
        <v>34.434782608695656</v>
      </c>
      <c r="U39" s="220" t="s">
        <v>8</v>
      </c>
      <c r="V39" s="224" t="s">
        <v>286</v>
      </c>
      <c r="W39" s="35">
        <v>32.200000000000003</v>
      </c>
      <c r="X39" s="35">
        <f t="shared" si="9"/>
        <v>36.894409937888199</v>
      </c>
      <c r="Z39" s="220" t="s">
        <v>7</v>
      </c>
      <c r="AA39" s="19" t="s">
        <v>307</v>
      </c>
      <c r="AB39" s="218">
        <v>34.24</v>
      </c>
      <c r="AC39" s="35">
        <f t="shared" si="10"/>
        <v>34.696261682242984</v>
      </c>
      <c r="AE39" s="220"/>
      <c r="AF39" s="19"/>
      <c r="AG39" s="218"/>
      <c r="AH39" s="35"/>
    </row>
    <row r="40" spans="1:34" ht="15.6" x14ac:dyDescent="0.3">
      <c r="A40" s="12" t="s">
        <v>18</v>
      </c>
      <c r="B40" s="42" t="s">
        <v>110</v>
      </c>
      <c r="C40" s="161">
        <v>32.799999999999997</v>
      </c>
      <c r="D40" s="111">
        <f t="shared" si="11"/>
        <v>36.219512195121958</v>
      </c>
      <c r="F40" s="141" t="s">
        <v>35</v>
      </c>
      <c r="G40" s="42" t="s">
        <v>127</v>
      </c>
      <c r="H40" s="161">
        <v>34.46</v>
      </c>
      <c r="I40" s="111">
        <f t="shared" si="12"/>
        <v>34.47475333720255</v>
      </c>
      <c r="K40" s="12" t="s">
        <v>7</v>
      </c>
      <c r="L40" s="42" t="s">
        <v>111</v>
      </c>
      <c r="M40" s="35">
        <v>37.799999999999997</v>
      </c>
      <c r="N40" s="111">
        <f t="shared" si="7"/>
        <v>31.428571428571434</v>
      </c>
      <c r="P40" s="12" t="s">
        <v>16</v>
      </c>
      <c r="Q40" s="113" t="s">
        <v>43</v>
      </c>
      <c r="R40" s="35">
        <v>35.22</v>
      </c>
      <c r="S40" s="111">
        <f t="shared" si="8"/>
        <v>33.730834752981266</v>
      </c>
      <c r="U40" s="220" t="s">
        <v>8</v>
      </c>
      <c r="V40" s="224" t="s">
        <v>233</v>
      </c>
      <c r="W40" s="35">
        <v>32.299999999999997</v>
      </c>
      <c r="X40" s="35">
        <f t="shared" si="9"/>
        <v>36.780185758513937</v>
      </c>
      <c r="Z40" s="220" t="s">
        <v>7</v>
      </c>
      <c r="AA40" s="2" t="s">
        <v>12</v>
      </c>
      <c r="AB40" s="218">
        <v>35</v>
      </c>
      <c r="AC40" s="35">
        <f t="shared" si="10"/>
        <v>33.942857142857143</v>
      </c>
      <c r="AE40" s="220"/>
      <c r="AF40" s="2"/>
      <c r="AG40" s="218"/>
      <c r="AH40" s="35"/>
    </row>
    <row r="41" spans="1:34" ht="15.6" x14ac:dyDescent="0.3">
      <c r="A41" s="12" t="s">
        <v>16</v>
      </c>
      <c r="B41" s="113" t="s">
        <v>43</v>
      </c>
      <c r="C41" s="161">
        <v>32.840000000000003</v>
      </c>
      <c r="D41" s="111">
        <f t="shared" si="11"/>
        <v>36.175395858708889</v>
      </c>
      <c r="F41" s="12" t="s">
        <v>23</v>
      </c>
      <c r="G41" s="42" t="s">
        <v>59</v>
      </c>
      <c r="H41" s="161">
        <v>34.590000000000003</v>
      </c>
      <c r="I41" s="111">
        <f t="shared" si="12"/>
        <v>34.345186470078055</v>
      </c>
      <c r="K41" s="12" t="s">
        <v>16</v>
      </c>
      <c r="L41" s="113" t="s">
        <v>134</v>
      </c>
      <c r="M41" s="35">
        <v>39.06</v>
      </c>
      <c r="N41" s="111">
        <f t="shared" si="7"/>
        <v>30.414746543778801</v>
      </c>
      <c r="P41" s="109" t="s">
        <v>35</v>
      </c>
      <c r="Q41" s="183" t="s">
        <v>245</v>
      </c>
      <c r="R41" s="195">
        <v>35.25</v>
      </c>
      <c r="S41" s="111">
        <f t="shared" si="8"/>
        <v>33.702127659574472</v>
      </c>
      <c r="U41" s="220" t="s">
        <v>8</v>
      </c>
      <c r="V41" s="224" t="s">
        <v>287</v>
      </c>
      <c r="W41" s="35">
        <v>32.6</v>
      </c>
      <c r="X41" s="35">
        <f t="shared" si="9"/>
        <v>36.441717791411044</v>
      </c>
      <c r="Z41" s="220" t="s">
        <v>8</v>
      </c>
      <c r="AA41" s="224" t="s">
        <v>288</v>
      </c>
      <c r="AB41" s="174">
        <v>35.58</v>
      </c>
      <c r="AC41" s="35">
        <f t="shared" si="10"/>
        <v>33.38954468802698</v>
      </c>
      <c r="AE41" s="220"/>
      <c r="AF41" s="224"/>
      <c r="AG41" s="174"/>
      <c r="AH41" s="35"/>
    </row>
    <row r="42" spans="1:34" ht="15.6" x14ac:dyDescent="0.3">
      <c r="A42" s="12" t="s">
        <v>8</v>
      </c>
      <c r="B42" s="2" t="s">
        <v>93</v>
      </c>
      <c r="C42" s="161">
        <v>33.700000000000003</v>
      </c>
      <c r="D42" s="111">
        <f t="shared" si="11"/>
        <v>35.252225519287833</v>
      </c>
      <c r="F42" s="12" t="s">
        <v>16</v>
      </c>
      <c r="G42" s="113" t="s">
        <v>43</v>
      </c>
      <c r="H42" s="161">
        <v>34.86</v>
      </c>
      <c r="I42" s="111">
        <f t="shared" si="12"/>
        <v>34.079173838209982</v>
      </c>
      <c r="K42" s="12" t="s">
        <v>18</v>
      </c>
      <c r="L42" s="42" t="s">
        <v>192</v>
      </c>
      <c r="M42" s="35">
        <v>39.4</v>
      </c>
      <c r="N42" s="111">
        <f t="shared" si="7"/>
        <v>30.152284263959395</v>
      </c>
      <c r="P42" s="12" t="s">
        <v>26</v>
      </c>
      <c r="Q42" s="42" t="s">
        <v>42</v>
      </c>
      <c r="R42" s="35">
        <v>35.4</v>
      </c>
      <c r="S42" s="111">
        <f t="shared" si="8"/>
        <v>33.559322033898304</v>
      </c>
      <c r="U42" s="220" t="s">
        <v>8</v>
      </c>
      <c r="V42" s="2" t="s">
        <v>124</v>
      </c>
      <c r="W42" s="35">
        <v>32.6</v>
      </c>
      <c r="X42" s="35">
        <f t="shared" si="9"/>
        <v>36.441717791411044</v>
      </c>
      <c r="Z42" s="220" t="s">
        <v>16</v>
      </c>
      <c r="AA42" s="19" t="s">
        <v>134</v>
      </c>
      <c r="AB42" s="218">
        <v>36.6</v>
      </c>
      <c r="AC42" s="35">
        <f t="shared" si="10"/>
        <v>32.459016393442624</v>
      </c>
      <c r="AE42" s="220"/>
      <c r="AF42" s="19"/>
      <c r="AG42" s="218"/>
      <c r="AH42" s="35"/>
    </row>
    <row r="43" spans="1:34" ht="15.6" x14ac:dyDescent="0.3">
      <c r="A43" s="12" t="s">
        <v>7</v>
      </c>
      <c r="B43" s="42" t="s">
        <v>12</v>
      </c>
      <c r="C43" s="161">
        <v>33.86</v>
      </c>
      <c r="D43" s="111">
        <f t="shared" si="11"/>
        <v>35.085646780862376</v>
      </c>
      <c r="F43" s="12" t="s">
        <v>26</v>
      </c>
      <c r="G43" s="42" t="s">
        <v>136</v>
      </c>
      <c r="H43" s="161">
        <v>35.19</v>
      </c>
      <c r="I43" s="111">
        <f t="shared" si="12"/>
        <v>33.759590792838878</v>
      </c>
      <c r="K43" s="12" t="s">
        <v>26</v>
      </c>
      <c r="L43" s="42" t="s">
        <v>55</v>
      </c>
      <c r="M43" s="35">
        <v>42.7</v>
      </c>
      <c r="N43" s="111">
        <f t="shared" si="7"/>
        <v>27.822014051522249</v>
      </c>
      <c r="P43" s="12" t="s">
        <v>16</v>
      </c>
      <c r="Q43" s="113" t="s">
        <v>147</v>
      </c>
      <c r="R43" s="35">
        <v>36.18</v>
      </c>
      <c r="S43" s="111">
        <f t="shared" si="8"/>
        <v>32.835820895522389</v>
      </c>
      <c r="U43" s="220" t="s">
        <v>8</v>
      </c>
      <c r="V43" s="224" t="s">
        <v>193</v>
      </c>
      <c r="W43" s="140">
        <v>33</v>
      </c>
      <c r="X43" s="35">
        <f t="shared" si="9"/>
        <v>36</v>
      </c>
      <c r="Z43" s="220" t="s">
        <v>26</v>
      </c>
      <c r="AA43" s="2" t="s">
        <v>41</v>
      </c>
      <c r="AB43" s="218">
        <v>36.83</v>
      </c>
      <c r="AC43" s="35">
        <f t="shared" si="10"/>
        <v>32.256312788487648</v>
      </c>
      <c r="AE43" s="220"/>
      <c r="AF43" s="2"/>
      <c r="AG43" s="218"/>
      <c r="AH43" s="35"/>
    </row>
    <row r="44" spans="1:34" ht="15.6" x14ac:dyDescent="0.3">
      <c r="A44" s="12" t="s">
        <v>18</v>
      </c>
      <c r="B44" s="42" t="s">
        <v>108</v>
      </c>
      <c r="C44" s="161">
        <v>34.159999999999997</v>
      </c>
      <c r="D44" s="111">
        <f t="shared" si="11"/>
        <v>34.777517564402814</v>
      </c>
      <c r="F44" s="12" t="s">
        <v>18</v>
      </c>
      <c r="G44" s="42" t="s">
        <v>108</v>
      </c>
      <c r="H44" s="161">
        <v>35.28</v>
      </c>
      <c r="I44" s="111">
        <f t="shared" si="12"/>
        <v>33.673469387755098</v>
      </c>
      <c r="K44" s="12" t="s">
        <v>16</v>
      </c>
      <c r="L44" s="113" t="s">
        <v>190</v>
      </c>
      <c r="M44" s="35">
        <v>43.1</v>
      </c>
      <c r="N44" s="111">
        <f t="shared" si="7"/>
        <v>27.563805104408353</v>
      </c>
      <c r="P44" s="12" t="s">
        <v>16</v>
      </c>
      <c r="Q44" s="113" t="s">
        <v>232</v>
      </c>
      <c r="R44" s="35">
        <v>36.5</v>
      </c>
      <c r="S44" s="111">
        <f t="shared" si="8"/>
        <v>32.547945205479458</v>
      </c>
      <c r="U44" s="12" t="s">
        <v>19</v>
      </c>
      <c r="V44" s="224" t="s">
        <v>291</v>
      </c>
      <c r="W44" s="140">
        <v>33</v>
      </c>
      <c r="X44" s="35">
        <f t="shared" si="9"/>
        <v>36</v>
      </c>
      <c r="Z44" s="220" t="s">
        <v>18</v>
      </c>
      <c r="AA44" s="2" t="s">
        <v>107</v>
      </c>
      <c r="AB44" s="218">
        <v>36.9</v>
      </c>
      <c r="AC44" s="35">
        <f t="shared" si="10"/>
        <v>32.195121951219512</v>
      </c>
      <c r="AE44" s="220"/>
      <c r="AF44" s="2"/>
      <c r="AG44" s="218"/>
      <c r="AH44" s="35"/>
    </row>
    <row r="45" spans="1:34" ht="15.6" x14ac:dyDescent="0.3">
      <c r="A45" s="12" t="s">
        <v>26</v>
      </c>
      <c r="B45" s="42" t="s">
        <v>42</v>
      </c>
      <c r="C45" s="161">
        <v>34.35</v>
      </c>
      <c r="D45" s="111">
        <f t="shared" si="11"/>
        <v>34.585152838427952</v>
      </c>
      <c r="F45" s="12" t="s">
        <v>22</v>
      </c>
      <c r="G45" s="2" t="s">
        <v>60</v>
      </c>
      <c r="H45" s="161">
        <v>35.9</v>
      </c>
      <c r="I45" s="111">
        <f t="shared" si="12"/>
        <v>33.091922005571028</v>
      </c>
      <c r="K45" s="12" t="s">
        <v>7</v>
      </c>
      <c r="L45" s="42" t="s">
        <v>112</v>
      </c>
      <c r="M45" s="35">
        <v>43.5</v>
      </c>
      <c r="N45" s="111">
        <f t="shared" si="7"/>
        <v>27.310344827586206</v>
      </c>
      <c r="P45" s="109" t="s">
        <v>35</v>
      </c>
      <c r="Q45" s="183" t="s">
        <v>246</v>
      </c>
      <c r="R45" s="195">
        <v>36.549999999999997</v>
      </c>
      <c r="S45" s="111">
        <f t="shared" si="8"/>
        <v>32.503419972640224</v>
      </c>
      <c r="U45" s="220" t="s">
        <v>18</v>
      </c>
      <c r="V45" s="2" t="s">
        <v>14</v>
      </c>
      <c r="W45" s="218">
        <v>33.1</v>
      </c>
      <c r="X45" s="35">
        <f t="shared" si="9"/>
        <v>35.891238670694861</v>
      </c>
      <c r="Z45" s="220" t="s">
        <v>18</v>
      </c>
      <c r="AA45" s="2" t="s">
        <v>106</v>
      </c>
      <c r="AB45" s="218">
        <v>37.54</v>
      </c>
      <c r="AC45" s="35">
        <f t="shared" si="10"/>
        <v>31.646244006393182</v>
      </c>
      <c r="AE45" s="220"/>
      <c r="AF45" s="2"/>
      <c r="AG45" s="218"/>
      <c r="AH45" s="35"/>
    </row>
    <row r="46" spans="1:34" ht="15.6" x14ac:dyDescent="0.3">
      <c r="A46" s="12" t="s">
        <v>8</v>
      </c>
      <c r="B46" s="42" t="s">
        <v>101</v>
      </c>
      <c r="C46" s="161">
        <v>34.89</v>
      </c>
      <c r="D46" s="111">
        <f t="shared" si="11"/>
        <v>34.049871023215822</v>
      </c>
      <c r="F46" s="12" t="s">
        <v>8</v>
      </c>
      <c r="G46" s="42" t="s">
        <v>105</v>
      </c>
      <c r="H46" s="161">
        <v>36.24</v>
      </c>
      <c r="I46" s="111">
        <f t="shared" si="12"/>
        <v>32.781456953642383</v>
      </c>
      <c r="K46" s="109" t="s">
        <v>25</v>
      </c>
      <c r="L46" s="42" t="s">
        <v>57</v>
      </c>
      <c r="M46" s="35">
        <v>44.06</v>
      </c>
      <c r="N46" s="111">
        <f t="shared" si="7"/>
        <v>26.963231956423058</v>
      </c>
      <c r="P46" s="12" t="s">
        <v>22</v>
      </c>
      <c r="Q46" s="2" t="s">
        <v>60</v>
      </c>
      <c r="R46" s="35">
        <v>36.659999999999997</v>
      </c>
      <c r="S46" s="111">
        <f t="shared" si="8"/>
        <v>32.405891980360067</v>
      </c>
      <c r="U46" s="220" t="s">
        <v>7</v>
      </c>
      <c r="V46" s="19" t="s">
        <v>284</v>
      </c>
      <c r="W46" s="218">
        <v>33.299999999999997</v>
      </c>
      <c r="X46" s="35">
        <f t="shared" si="9"/>
        <v>35.675675675675677</v>
      </c>
      <c r="Z46" s="12" t="s">
        <v>25</v>
      </c>
      <c r="AA46" s="2" t="s">
        <v>57</v>
      </c>
      <c r="AB46" s="218">
        <v>39.700000000000003</v>
      </c>
      <c r="AC46" s="35">
        <f t="shared" si="10"/>
        <v>29.924433249370278</v>
      </c>
      <c r="AE46" s="12"/>
      <c r="AF46" s="2"/>
      <c r="AG46" s="218"/>
      <c r="AH46" s="35"/>
    </row>
    <row r="47" spans="1:34" ht="15.6" x14ac:dyDescent="0.3">
      <c r="A47" s="12" t="s">
        <v>7</v>
      </c>
      <c r="B47" s="42" t="s">
        <v>128</v>
      </c>
      <c r="C47" s="161">
        <v>35.6</v>
      </c>
      <c r="D47" s="111">
        <f t="shared" si="11"/>
        <v>33.370786516853933</v>
      </c>
      <c r="F47" s="12" t="s">
        <v>8</v>
      </c>
      <c r="G47" s="42" t="s">
        <v>104</v>
      </c>
      <c r="H47" s="161">
        <v>36.4</v>
      </c>
      <c r="I47" s="111">
        <f t="shared" si="12"/>
        <v>32.637362637362635</v>
      </c>
      <c r="K47" s="12" t="s">
        <v>26</v>
      </c>
      <c r="L47" s="118" t="s">
        <v>54</v>
      </c>
      <c r="M47" s="174">
        <v>46.23</v>
      </c>
      <c r="N47" s="111">
        <f t="shared" si="7"/>
        <v>25.697598961713176</v>
      </c>
      <c r="P47" s="12" t="s">
        <v>16</v>
      </c>
      <c r="Q47" s="113" t="s">
        <v>134</v>
      </c>
      <c r="R47" s="35">
        <v>36.71</v>
      </c>
      <c r="S47" s="111">
        <f t="shared" si="8"/>
        <v>32.361754290384091</v>
      </c>
      <c r="U47" s="220" t="s">
        <v>23</v>
      </c>
      <c r="V47" s="2" t="s">
        <v>293</v>
      </c>
      <c r="W47" s="218">
        <v>33.6</v>
      </c>
      <c r="X47" s="35">
        <f t="shared" si="9"/>
        <v>35.357142857142854</v>
      </c>
      <c r="Z47" s="220" t="s">
        <v>18</v>
      </c>
      <c r="AA47" s="2" t="s">
        <v>122</v>
      </c>
      <c r="AB47" s="35">
        <v>39.799999999999997</v>
      </c>
      <c r="AC47" s="35">
        <f t="shared" si="10"/>
        <v>29.849246231155782</v>
      </c>
      <c r="AE47" s="220"/>
      <c r="AF47" s="2"/>
      <c r="AG47" s="35"/>
      <c r="AH47" s="35"/>
    </row>
    <row r="48" spans="1:34" ht="15.6" x14ac:dyDescent="0.3">
      <c r="A48" s="12" t="s">
        <v>26</v>
      </c>
      <c r="B48" s="42" t="s">
        <v>136</v>
      </c>
      <c r="C48" s="161">
        <v>36.200000000000003</v>
      </c>
      <c r="D48" s="111">
        <f t="shared" si="11"/>
        <v>32.817679558011044</v>
      </c>
      <c r="F48" s="12" t="s">
        <v>7</v>
      </c>
      <c r="G48" s="42" t="s">
        <v>128</v>
      </c>
      <c r="H48" s="161">
        <v>36.700000000000003</v>
      </c>
      <c r="I48" s="111">
        <f t="shared" si="12"/>
        <v>32.370572207084471</v>
      </c>
      <c r="K48" s="12" t="s">
        <v>26</v>
      </c>
      <c r="L48" s="118" t="s">
        <v>138</v>
      </c>
      <c r="M48" s="174">
        <v>47.9</v>
      </c>
      <c r="N48" s="111">
        <f t="shared" si="7"/>
        <v>24.801670146137788</v>
      </c>
      <c r="P48" s="12" t="s">
        <v>7</v>
      </c>
      <c r="Q48" s="42" t="s">
        <v>12</v>
      </c>
      <c r="R48" s="35">
        <v>37.6</v>
      </c>
      <c r="S48" s="111">
        <f t="shared" si="8"/>
        <v>31.595744680851062</v>
      </c>
      <c r="U48" s="220" t="s">
        <v>16</v>
      </c>
      <c r="V48" s="19" t="s">
        <v>43</v>
      </c>
      <c r="W48" s="218">
        <v>34.11</v>
      </c>
      <c r="X48" s="35">
        <f t="shared" si="9"/>
        <v>34.828496042216365</v>
      </c>
      <c r="Z48" s="220" t="s">
        <v>16</v>
      </c>
      <c r="AA48" s="41" t="s">
        <v>129</v>
      </c>
      <c r="AB48" s="218">
        <v>40.08</v>
      </c>
      <c r="AC48" s="35">
        <f t="shared" si="10"/>
        <v>29.640718562874255</v>
      </c>
      <c r="AE48" s="220"/>
      <c r="AF48" s="41"/>
      <c r="AG48" s="218"/>
      <c r="AH48" s="35"/>
    </row>
    <row r="49" spans="1:34" ht="12.75" customHeight="1" x14ac:dyDescent="0.3">
      <c r="A49" s="12" t="s">
        <v>22</v>
      </c>
      <c r="B49" s="2" t="s">
        <v>60</v>
      </c>
      <c r="C49" s="161">
        <v>36.54</v>
      </c>
      <c r="D49" s="111">
        <f t="shared" si="11"/>
        <v>32.512315270935964</v>
      </c>
      <c r="F49" s="12" t="s">
        <v>26</v>
      </c>
      <c r="G49" s="42" t="s">
        <v>41</v>
      </c>
      <c r="H49" s="161">
        <v>37.200000000000003</v>
      </c>
      <c r="I49" s="111">
        <f t="shared" si="12"/>
        <v>31.935483870967744</v>
      </c>
      <c r="K49" s="12" t="s">
        <v>26</v>
      </c>
      <c r="L49" s="42" t="s">
        <v>135</v>
      </c>
      <c r="M49" s="35">
        <v>57.6</v>
      </c>
      <c r="N49" s="111">
        <f t="shared" si="7"/>
        <v>20.625</v>
      </c>
      <c r="P49" s="12" t="s">
        <v>8</v>
      </c>
      <c r="Q49" s="42" t="s">
        <v>104</v>
      </c>
      <c r="R49" s="35">
        <v>37.9</v>
      </c>
      <c r="S49" s="111">
        <f t="shared" si="8"/>
        <v>31.345646437994723</v>
      </c>
      <c r="U49" s="220" t="s">
        <v>26</v>
      </c>
      <c r="V49" s="224" t="s">
        <v>42</v>
      </c>
      <c r="W49" s="218">
        <v>34.6</v>
      </c>
      <c r="X49" s="35">
        <f t="shared" si="9"/>
        <v>34.335260115606935</v>
      </c>
      <c r="Z49" s="220" t="s">
        <v>11</v>
      </c>
      <c r="AA49" s="2" t="s">
        <v>139</v>
      </c>
      <c r="AB49" s="218">
        <v>41.6</v>
      </c>
      <c r="AC49" s="35">
        <f t="shared" si="10"/>
        <v>28.557692307692307</v>
      </c>
      <c r="AE49" s="220"/>
      <c r="AF49" s="2"/>
      <c r="AG49" s="218"/>
      <c r="AH49" s="35"/>
    </row>
    <row r="50" spans="1:34" ht="12.75" customHeight="1" x14ac:dyDescent="0.3">
      <c r="A50" s="12" t="s">
        <v>8</v>
      </c>
      <c r="B50" s="42" t="s">
        <v>105</v>
      </c>
      <c r="C50" s="161">
        <v>36.799999999999997</v>
      </c>
      <c r="D50" s="111">
        <f t="shared" si="11"/>
        <v>32.282608695652172</v>
      </c>
      <c r="F50" s="12" t="s">
        <v>18</v>
      </c>
      <c r="G50" s="42" t="s">
        <v>107</v>
      </c>
      <c r="H50" s="161">
        <v>37.299999999999997</v>
      </c>
      <c r="I50" s="111">
        <f t="shared" si="12"/>
        <v>31.849865951742633</v>
      </c>
      <c r="K50" s="12" t="s">
        <v>10</v>
      </c>
      <c r="L50" s="139" t="s">
        <v>39</v>
      </c>
      <c r="M50" s="174" t="s">
        <v>185</v>
      </c>
      <c r="N50" s="111">
        <f>(330/61.97)*3.6</f>
        <v>19.170566403098274</v>
      </c>
      <c r="P50" s="12" t="s">
        <v>8</v>
      </c>
      <c r="Q50" s="118" t="s">
        <v>194</v>
      </c>
      <c r="R50" s="111">
        <v>38.04</v>
      </c>
      <c r="S50" s="111">
        <f t="shared" si="8"/>
        <v>31.230283911671922</v>
      </c>
      <c r="U50" s="220" t="s">
        <v>8</v>
      </c>
      <c r="V50" s="224" t="s">
        <v>105</v>
      </c>
      <c r="W50" s="140">
        <v>34.799999999999997</v>
      </c>
      <c r="X50" s="35">
        <f t="shared" si="9"/>
        <v>34.137931034482762</v>
      </c>
      <c r="Z50" s="220" t="s">
        <v>18</v>
      </c>
      <c r="AA50" s="224" t="s">
        <v>45</v>
      </c>
      <c r="AB50" s="218">
        <v>42.58</v>
      </c>
      <c r="AC50" s="35">
        <f t="shared" si="10"/>
        <v>27.900422733677786</v>
      </c>
      <c r="AE50" s="220"/>
      <c r="AF50" s="224"/>
      <c r="AG50" s="218"/>
      <c r="AH50" s="35"/>
    </row>
    <row r="51" spans="1:34" ht="12.75" customHeight="1" x14ac:dyDescent="0.3">
      <c r="A51" s="12" t="s">
        <v>18</v>
      </c>
      <c r="B51" s="42" t="s">
        <v>107</v>
      </c>
      <c r="C51" s="161">
        <v>37.6</v>
      </c>
      <c r="D51" s="111">
        <f t="shared" si="11"/>
        <v>31.595744680851062</v>
      </c>
      <c r="F51" s="12" t="s">
        <v>18</v>
      </c>
      <c r="G51" s="42" t="s">
        <v>106</v>
      </c>
      <c r="H51" s="161">
        <v>37.700000000000003</v>
      </c>
      <c r="I51" s="111">
        <f t="shared" si="12"/>
        <v>31.511936339522542</v>
      </c>
      <c r="K51" s="109" t="s">
        <v>25</v>
      </c>
      <c r="L51" s="42" t="s">
        <v>188</v>
      </c>
      <c r="M51" s="111" t="s">
        <v>189</v>
      </c>
      <c r="N51" s="111">
        <f>(330/65.3)*3.6</f>
        <v>18.192955589586525</v>
      </c>
      <c r="P51" s="12" t="s">
        <v>26</v>
      </c>
      <c r="Q51" s="42" t="s">
        <v>41</v>
      </c>
      <c r="R51" s="35">
        <v>38.200000000000003</v>
      </c>
      <c r="S51" s="111">
        <f t="shared" si="8"/>
        <v>31.099476439790575</v>
      </c>
      <c r="U51" s="220" t="s">
        <v>18</v>
      </c>
      <c r="V51" s="2" t="s">
        <v>106</v>
      </c>
      <c r="W51" s="218">
        <v>36.4</v>
      </c>
      <c r="X51" s="35">
        <f t="shared" si="9"/>
        <v>32.637362637362635</v>
      </c>
      <c r="Z51" s="12" t="s">
        <v>25</v>
      </c>
      <c r="AA51" s="224" t="s">
        <v>56</v>
      </c>
      <c r="AB51" s="35">
        <v>43.3</v>
      </c>
      <c r="AC51" s="35">
        <f t="shared" si="10"/>
        <v>27.436489607390303</v>
      </c>
      <c r="AE51" s="12"/>
      <c r="AF51" s="224"/>
      <c r="AG51" s="35"/>
      <c r="AH51" s="35"/>
    </row>
    <row r="52" spans="1:34" ht="12.75" customHeight="1" x14ac:dyDescent="0.3">
      <c r="A52" s="12" t="s">
        <v>18</v>
      </c>
      <c r="B52" s="42" t="s">
        <v>45</v>
      </c>
      <c r="C52" s="161">
        <v>38</v>
      </c>
      <c r="D52" s="111">
        <f t="shared" si="11"/>
        <v>31.263157894736842</v>
      </c>
      <c r="F52" s="141" t="s">
        <v>35</v>
      </c>
      <c r="G52" s="42" t="s">
        <v>148</v>
      </c>
      <c r="H52" s="161">
        <v>38.299999999999997</v>
      </c>
      <c r="I52" s="111">
        <f t="shared" si="12"/>
        <v>31.018276762402092</v>
      </c>
      <c r="K52" s="12" t="s">
        <v>10</v>
      </c>
      <c r="L52" s="42" t="s">
        <v>186</v>
      </c>
      <c r="M52" s="111" t="s">
        <v>187</v>
      </c>
      <c r="N52" s="111">
        <f>(330/77.6)*3.6</f>
        <v>15.309278350515465</v>
      </c>
      <c r="P52" s="12" t="s">
        <v>7</v>
      </c>
      <c r="Q52" s="42" t="s">
        <v>128</v>
      </c>
      <c r="R52" s="35">
        <v>38.409999999999997</v>
      </c>
      <c r="S52" s="111">
        <f t="shared" si="8"/>
        <v>30.929445456912262</v>
      </c>
      <c r="U52" s="12" t="s">
        <v>19</v>
      </c>
      <c r="V52" s="224" t="s">
        <v>292</v>
      </c>
      <c r="W52" s="140">
        <v>36.659999999999997</v>
      </c>
      <c r="X52" s="35">
        <f t="shared" si="9"/>
        <v>32.405891980360067</v>
      </c>
      <c r="Z52" s="12" t="s">
        <v>25</v>
      </c>
      <c r="AA52" s="224" t="s">
        <v>306</v>
      </c>
      <c r="AB52" s="35">
        <v>43.39</v>
      </c>
      <c r="AC52" s="35">
        <f t="shared" si="10"/>
        <v>27.379580548513481</v>
      </c>
      <c r="AE52" s="12"/>
      <c r="AF52" s="224"/>
      <c r="AG52" s="35"/>
      <c r="AH52" s="35"/>
    </row>
    <row r="53" spans="1:34" ht="12.75" customHeight="1" x14ac:dyDescent="0.3">
      <c r="A53" s="12" t="s">
        <v>8</v>
      </c>
      <c r="B53" s="42" t="s">
        <v>104</v>
      </c>
      <c r="C53" s="161">
        <v>38</v>
      </c>
      <c r="D53" s="111">
        <f t="shared" si="11"/>
        <v>31.263157894736842</v>
      </c>
      <c r="F53" s="12" t="s">
        <v>16</v>
      </c>
      <c r="G53" s="113" t="s">
        <v>147</v>
      </c>
      <c r="H53" s="161">
        <v>39.19</v>
      </c>
      <c r="I53" s="111">
        <f t="shared" si="12"/>
        <v>30.313855575401888</v>
      </c>
      <c r="K53" s="109" t="s">
        <v>4</v>
      </c>
      <c r="L53" s="42" t="s">
        <v>183</v>
      </c>
      <c r="M53" s="111" t="s">
        <v>184</v>
      </c>
      <c r="N53" s="111">
        <f>(330/358.48)*3.6</f>
        <v>3.3139924124079445</v>
      </c>
      <c r="O53" s="5"/>
      <c r="P53" s="12" t="s">
        <v>18</v>
      </c>
      <c r="Q53" s="42" t="s">
        <v>107</v>
      </c>
      <c r="R53" s="35">
        <v>38.799999999999997</v>
      </c>
      <c r="S53" s="111">
        <f t="shared" si="8"/>
        <v>30.618556701030929</v>
      </c>
      <c r="U53" s="220" t="s">
        <v>7</v>
      </c>
      <c r="V53" s="2" t="s">
        <v>12</v>
      </c>
      <c r="W53" s="218">
        <v>36.700000000000003</v>
      </c>
      <c r="X53" s="35">
        <f t="shared" si="9"/>
        <v>32.370572207084471</v>
      </c>
      <c r="Z53" s="220" t="s">
        <v>26</v>
      </c>
      <c r="AA53" s="224" t="s">
        <v>230</v>
      </c>
      <c r="AB53" s="174">
        <v>43.5</v>
      </c>
      <c r="AC53" s="35">
        <f t="shared" si="10"/>
        <v>27.310344827586206</v>
      </c>
      <c r="AE53" s="220"/>
      <c r="AF53" s="224"/>
      <c r="AG53" s="174"/>
      <c r="AH53" s="35"/>
    </row>
    <row r="54" spans="1:34" ht="12.75" customHeight="1" x14ac:dyDescent="0.3">
      <c r="A54" s="12" t="s">
        <v>16</v>
      </c>
      <c r="B54" s="19" t="s">
        <v>89</v>
      </c>
      <c r="C54" s="161">
        <v>38.200000000000003</v>
      </c>
      <c r="D54" s="111">
        <f t="shared" si="11"/>
        <v>31.099476439790575</v>
      </c>
      <c r="F54" s="12" t="s">
        <v>7</v>
      </c>
      <c r="G54" s="42" t="s">
        <v>111</v>
      </c>
      <c r="H54" s="161">
        <v>40.799999999999997</v>
      </c>
      <c r="I54" s="111">
        <f t="shared" si="12"/>
        <v>29.117647058823529</v>
      </c>
      <c r="K54" s="12"/>
      <c r="P54" s="12" t="s">
        <v>18</v>
      </c>
      <c r="Q54" s="42" t="s">
        <v>106</v>
      </c>
      <c r="R54" s="35">
        <v>39.090000000000003</v>
      </c>
      <c r="S54" s="111">
        <f t="shared" si="8"/>
        <v>30.391404451266304</v>
      </c>
      <c r="U54" s="220" t="s">
        <v>18</v>
      </c>
      <c r="V54" s="2" t="s">
        <v>107</v>
      </c>
      <c r="W54" s="218">
        <v>37.44</v>
      </c>
      <c r="X54" s="35">
        <f t="shared" si="9"/>
        <v>31.73076923076923</v>
      </c>
      <c r="Z54" s="12" t="s">
        <v>19</v>
      </c>
      <c r="AA54" s="224" t="s">
        <v>308</v>
      </c>
      <c r="AB54" s="140">
        <v>43.74</v>
      </c>
      <c r="AC54" s="35">
        <f t="shared" si="10"/>
        <v>27.16049382716049</v>
      </c>
      <c r="AE54" s="12"/>
      <c r="AF54" s="224"/>
      <c r="AG54" s="140"/>
      <c r="AH54" s="35"/>
    </row>
    <row r="55" spans="1:34" ht="12.75" customHeight="1" x14ac:dyDescent="0.3">
      <c r="A55" s="12" t="s">
        <v>18</v>
      </c>
      <c r="B55" s="42" t="s">
        <v>106</v>
      </c>
      <c r="C55" s="161">
        <v>38.49</v>
      </c>
      <c r="D55" s="111">
        <f t="shared" si="11"/>
        <v>30.865159781761491</v>
      </c>
      <c r="F55" s="12" t="s">
        <v>18</v>
      </c>
      <c r="G55" s="42" t="s">
        <v>45</v>
      </c>
      <c r="H55" s="161">
        <v>40.9</v>
      </c>
      <c r="I55" s="111">
        <f t="shared" si="12"/>
        <v>29.046454767726164</v>
      </c>
      <c r="O55" s="12"/>
      <c r="P55" s="12" t="s">
        <v>18</v>
      </c>
      <c r="Q55" s="42" t="s">
        <v>45</v>
      </c>
      <c r="R55" s="35">
        <v>40.299999999999997</v>
      </c>
      <c r="S55" s="111">
        <f t="shared" si="8"/>
        <v>29.478908188585613</v>
      </c>
      <c r="U55" s="220" t="s">
        <v>16</v>
      </c>
      <c r="V55" s="224" t="s">
        <v>147</v>
      </c>
      <c r="W55" s="218">
        <v>38.29</v>
      </c>
      <c r="X55" s="35">
        <f t="shared" si="9"/>
        <v>31.02637764429355</v>
      </c>
      <c r="Z55" s="220" t="s">
        <v>16</v>
      </c>
      <c r="AA55" s="19" t="s">
        <v>283</v>
      </c>
      <c r="AB55" s="218">
        <v>44.9</v>
      </c>
      <c r="AC55" s="35">
        <f t="shared" si="10"/>
        <v>26.458797327394208</v>
      </c>
      <c r="AE55" s="220"/>
      <c r="AF55" s="19"/>
      <c r="AG55" s="218"/>
      <c r="AH55" s="35"/>
    </row>
    <row r="56" spans="1:34" ht="12.75" customHeight="1" x14ac:dyDescent="0.3">
      <c r="A56" s="12" t="s">
        <v>26</v>
      </c>
      <c r="B56" s="42" t="s">
        <v>41</v>
      </c>
      <c r="C56" s="161">
        <v>39.520000000000003</v>
      </c>
      <c r="D56" s="111">
        <f t="shared" si="11"/>
        <v>30.060728744939265</v>
      </c>
      <c r="F56" s="12" t="s">
        <v>18</v>
      </c>
      <c r="G56" s="42" t="s">
        <v>122</v>
      </c>
      <c r="H56" s="161">
        <v>41.3</v>
      </c>
      <c r="I56" s="111">
        <f t="shared" si="12"/>
        <v>28.765133171912836</v>
      </c>
      <c r="P56" s="109" t="s">
        <v>35</v>
      </c>
      <c r="Q56" s="190" t="s">
        <v>247</v>
      </c>
      <c r="R56" s="196">
        <v>41.28</v>
      </c>
      <c r="S56" s="111">
        <f t="shared" si="8"/>
        <v>28.779069767441861</v>
      </c>
      <c r="U56" s="220" t="s">
        <v>8</v>
      </c>
      <c r="V56" s="224" t="s">
        <v>288</v>
      </c>
      <c r="W56" s="174">
        <v>38.590000000000003</v>
      </c>
      <c r="X56" s="35">
        <f t="shared" si="9"/>
        <v>30.785177507126196</v>
      </c>
      <c r="Z56" s="220" t="s">
        <v>26</v>
      </c>
      <c r="AA56" s="224" t="s">
        <v>87</v>
      </c>
      <c r="AB56" s="218">
        <v>45.95</v>
      </c>
      <c r="AC56" s="35">
        <f t="shared" si="10"/>
        <v>25.854189336235038</v>
      </c>
      <c r="AE56" s="220"/>
      <c r="AF56" s="224"/>
      <c r="AG56" s="218"/>
      <c r="AH56" s="35"/>
    </row>
    <row r="57" spans="1:34" ht="12.75" customHeight="1" x14ac:dyDescent="0.3">
      <c r="A57" s="109" t="s">
        <v>25</v>
      </c>
      <c r="B57" s="42" t="s">
        <v>57</v>
      </c>
      <c r="C57" s="161">
        <v>40.81</v>
      </c>
      <c r="D57" s="111">
        <f t="shared" si="11"/>
        <v>29.110512129380055</v>
      </c>
      <c r="F57" s="12" t="s">
        <v>16</v>
      </c>
      <c r="G57" s="113" t="s">
        <v>131</v>
      </c>
      <c r="H57" s="161">
        <v>41.5</v>
      </c>
      <c r="I57" s="111">
        <f t="shared" si="12"/>
        <v>28.626506024096386</v>
      </c>
      <c r="P57" s="12" t="s">
        <v>18</v>
      </c>
      <c r="Q57" s="42" t="s">
        <v>122</v>
      </c>
      <c r="R57" s="35">
        <v>41.98</v>
      </c>
      <c r="S57" s="111">
        <f t="shared" si="8"/>
        <v>28.2991900905193</v>
      </c>
      <c r="U57" s="220" t="s">
        <v>18</v>
      </c>
      <c r="V57" s="224" t="s">
        <v>45</v>
      </c>
      <c r="W57" s="218">
        <v>39.1</v>
      </c>
      <c r="X57" s="35">
        <f t="shared" si="9"/>
        <v>30.383631713554983</v>
      </c>
      <c r="Z57" s="220" t="s">
        <v>26</v>
      </c>
      <c r="AA57" s="224" t="s">
        <v>54</v>
      </c>
      <c r="AB57" s="218">
        <v>46.96</v>
      </c>
      <c r="AC57" s="35">
        <f t="shared" si="10"/>
        <v>25.298126064735946</v>
      </c>
      <c r="AE57" s="220"/>
      <c r="AF57" s="224"/>
      <c r="AG57" s="218"/>
      <c r="AH57" s="35"/>
    </row>
    <row r="58" spans="1:34" ht="12.75" customHeight="1" x14ac:dyDescent="0.3">
      <c r="A58" s="109" t="s">
        <v>25</v>
      </c>
      <c r="B58" s="42" t="s">
        <v>56</v>
      </c>
      <c r="C58" s="161">
        <v>42.48</v>
      </c>
      <c r="D58" s="111">
        <f t="shared" si="11"/>
        <v>27.96610169491526</v>
      </c>
      <c r="F58" s="109" t="s">
        <v>25</v>
      </c>
      <c r="G58" s="42" t="s">
        <v>56</v>
      </c>
      <c r="H58" s="161">
        <v>44.54</v>
      </c>
      <c r="I58" s="111">
        <f t="shared" si="12"/>
        <v>26.672653794342168</v>
      </c>
      <c r="O58" s="10"/>
      <c r="P58" s="12" t="s">
        <v>11</v>
      </c>
      <c r="Q58" s="42" t="s">
        <v>139</v>
      </c>
      <c r="R58" s="35">
        <v>42.7</v>
      </c>
      <c r="S58" s="111">
        <f t="shared" si="8"/>
        <v>27.822014051522249</v>
      </c>
      <c r="U58" s="220" t="s">
        <v>16</v>
      </c>
      <c r="V58" s="19" t="s">
        <v>134</v>
      </c>
      <c r="W58" s="218">
        <v>39.200000000000003</v>
      </c>
      <c r="X58" s="35">
        <f t="shared" si="9"/>
        <v>30.30612244897959</v>
      </c>
      <c r="Z58" s="220" t="s">
        <v>26</v>
      </c>
      <c r="AA58" s="2" t="s">
        <v>88</v>
      </c>
      <c r="AB58" s="218">
        <v>47</v>
      </c>
      <c r="AC58" s="35">
        <f t="shared" si="10"/>
        <v>25.276595744680851</v>
      </c>
      <c r="AE58" s="220"/>
      <c r="AF58" s="2"/>
      <c r="AG58" s="218"/>
      <c r="AH58" s="35"/>
    </row>
    <row r="59" spans="1:34" ht="12.75" customHeight="1" x14ac:dyDescent="0.3">
      <c r="A59" s="12" t="s">
        <v>7</v>
      </c>
      <c r="B59" s="42" t="s">
        <v>111</v>
      </c>
      <c r="C59" s="161">
        <v>42.6</v>
      </c>
      <c r="D59" s="111">
        <f t="shared" si="11"/>
        <v>27.887323943661972</v>
      </c>
      <c r="F59" s="109" t="s">
        <v>25</v>
      </c>
      <c r="G59" s="42" t="s">
        <v>57</v>
      </c>
      <c r="H59" s="161">
        <v>44.7</v>
      </c>
      <c r="I59" s="111">
        <f t="shared" si="12"/>
        <v>26.577181208053691</v>
      </c>
      <c r="P59" s="109" t="s">
        <v>25</v>
      </c>
      <c r="Q59" s="42" t="s">
        <v>57</v>
      </c>
      <c r="R59" s="35">
        <v>43.09</v>
      </c>
      <c r="S59" s="111">
        <f t="shared" si="8"/>
        <v>27.57020190299373</v>
      </c>
      <c r="U59" s="220" t="s">
        <v>26</v>
      </c>
      <c r="V59" s="2" t="s">
        <v>41</v>
      </c>
      <c r="W59" s="218">
        <v>39.299999999999997</v>
      </c>
      <c r="X59" s="35">
        <f t="shared" si="9"/>
        <v>30.229007633587788</v>
      </c>
      <c r="Z59" s="220" t="s">
        <v>11</v>
      </c>
      <c r="AA59" s="2" t="s">
        <v>278</v>
      </c>
      <c r="AB59" s="218">
        <v>47.5</v>
      </c>
      <c r="AC59" s="35">
        <f t="shared" si="10"/>
        <v>25.010526315789477</v>
      </c>
      <c r="AE59" s="220"/>
      <c r="AF59" s="2"/>
      <c r="AG59" s="218"/>
      <c r="AH59" s="35"/>
    </row>
    <row r="60" spans="1:34" ht="12.75" customHeight="1" x14ac:dyDescent="0.3">
      <c r="A60" s="12" t="s">
        <v>16</v>
      </c>
      <c r="B60" s="113" t="s">
        <v>131</v>
      </c>
      <c r="C60" s="161">
        <v>43.6</v>
      </c>
      <c r="D60" s="111">
        <f t="shared" si="11"/>
        <v>27.247706422018346</v>
      </c>
      <c r="F60" s="12" t="s">
        <v>7</v>
      </c>
      <c r="G60" s="42" t="s">
        <v>112</v>
      </c>
      <c r="H60" s="161">
        <v>45.45</v>
      </c>
      <c r="I60" s="111">
        <f t="shared" si="12"/>
        <v>26.138613861386141</v>
      </c>
      <c r="P60" s="12" t="s">
        <v>26</v>
      </c>
      <c r="Q60" s="118" t="s">
        <v>230</v>
      </c>
      <c r="R60" s="35">
        <v>43.19</v>
      </c>
      <c r="S60" s="111">
        <f t="shared" si="8"/>
        <v>27.506367214633016</v>
      </c>
      <c r="U60" s="220" t="s">
        <v>18</v>
      </c>
      <c r="V60" s="2" t="s">
        <v>122</v>
      </c>
      <c r="W60" s="218">
        <v>39.4</v>
      </c>
      <c r="X60" s="35">
        <f t="shared" si="9"/>
        <v>30.152284263959395</v>
      </c>
      <c r="Z60" s="220" t="s">
        <v>11</v>
      </c>
      <c r="AA60" s="2" t="s">
        <v>146</v>
      </c>
      <c r="AB60" s="218">
        <v>49.2</v>
      </c>
      <c r="AC60" s="35">
        <f t="shared" si="10"/>
        <v>24.146341463414632</v>
      </c>
      <c r="AE60" s="220"/>
      <c r="AF60" s="2"/>
      <c r="AG60" s="218"/>
      <c r="AH60" s="35"/>
    </row>
    <row r="61" spans="1:34" ht="12.75" customHeight="1" x14ac:dyDescent="0.3">
      <c r="A61" s="12" t="s">
        <v>26</v>
      </c>
      <c r="B61" s="2" t="s">
        <v>55</v>
      </c>
      <c r="C61" s="161">
        <v>43.7</v>
      </c>
      <c r="D61" s="111">
        <f t="shared" si="11"/>
        <v>27.185354691075514</v>
      </c>
      <c r="F61" s="12" t="s">
        <v>16</v>
      </c>
      <c r="G61" s="113" t="s">
        <v>134</v>
      </c>
      <c r="H61" s="161">
        <v>45.59</v>
      </c>
      <c r="I61" s="111">
        <f t="shared" si="12"/>
        <v>26.058346128536957</v>
      </c>
      <c r="P61" s="12" t="s">
        <v>26</v>
      </c>
      <c r="Q61" s="42" t="s">
        <v>231</v>
      </c>
      <c r="R61" s="35">
        <v>43.5</v>
      </c>
      <c r="S61" s="111">
        <f t="shared" si="8"/>
        <v>27.310344827586206</v>
      </c>
      <c r="U61" s="220" t="s">
        <v>7</v>
      </c>
      <c r="V61" s="2" t="s">
        <v>111</v>
      </c>
      <c r="W61" s="218">
        <v>40.5</v>
      </c>
      <c r="X61" s="35">
        <f t="shared" si="9"/>
        <v>29.333333333333336</v>
      </c>
      <c r="Z61" s="12" t="s">
        <v>25</v>
      </c>
      <c r="AA61" s="224" t="s">
        <v>66</v>
      </c>
      <c r="AB61" s="35">
        <v>52.8</v>
      </c>
      <c r="AC61" s="35">
        <f t="shared" si="10"/>
        <v>22.5</v>
      </c>
      <c r="AE61" s="12"/>
      <c r="AF61" s="224"/>
      <c r="AG61" s="35"/>
      <c r="AH61" s="35"/>
    </row>
    <row r="62" spans="1:34" ht="12.75" customHeight="1" x14ac:dyDescent="0.3">
      <c r="A62" s="12" t="s">
        <v>11</v>
      </c>
      <c r="B62" s="42" t="s">
        <v>139</v>
      </c>
      <c r="C62" s="161">
        <v>44.1</v>
      </c>
      <c r="D62" s="111">
        <f t="shared" si="11"/>
        <v>26.938775510204081</v>
      </c>
      <c r="F62" s="12" t="s">
        <v>11</v>
      </c>
      <c r="G62" s="42" t="s">
        <v>139</v>
      </c>
      <c r="H62" s="161">
        <v>47.1</v>
      </c>
      <c r="I62" s="111">
        <f t="shared" si="12"/>
        <v>25.222929936305732</v>
      </c>
      <c r="P62" s="12" t="s">
        <v>23</v>
      </c>
      <c r="Q62" s="188" t="s">
        <v>236</v>
      </c>
      <c r="R62" s="196">
        <v>43.94</v>
      </c>
      <c r="S62" s="111">
        <f t="shared" si="8"/>
        <v>27.036868456986802</v>
      </c>
      <c r="U62" s="220" t="s">
        <v>11</v>
      </c>
      <c r="V62" s="2" t="s">
        <v>139</v>
      </c>
      <c r="W62" s="218">
        <v>41.1</v>
      </c>
      <c r="X62" s="35">
        <f t="shared" si="9"/>
        <v>28.905109489051092</v>
      </c>
      <c r="Z62" s="12" t="s">
        <v>25</v>
      </c>
      <c r="AA62" s="2" t="s">
        <v>228</v>
      </c>
      <c r="AB62" s="35">
        <v>55.7</v>
      </c>
      <c r="AC62" s="35">
        <f t="shared" si="10"/>
        <v>21.328545780969478</v>
      </c>
      <c r="AE62" s="12"/>
      <c r="AF62" s="2"/>
      <c r="AG62" s="35"/>
      <c r="AH62" s="35"/>
    </row>
    <row r="63" spans="1:34" ht="12.75" customHeight="1" x14ac:dyDescent="0.3">
      <c r="A63" s="12" t="s">
        <v>16</v>
      </c>
      <c r="B63" s="113" t="s">
        <v>133</v>
      </c>
      <c r="C63" s="161">
        <v>44.7</v>
      </c>
      <c r="D63" s="111">
        <f t="shared" si="11"/>
        <v>26.577181208053691</v>
      </c>
      <c r="F63" s="12" t="s">
        <v>16</v>
      </c>
      <c r="G63" s="113" t="s">
        <v>129</v>
      </c>
      <c r="H63" s="161">
        <v>47.56</v>
      </c>
      <c r="I63" s="111">
        <f t="shared" si="12"/>
        <v>24.97897392767031</v>
      </c>
      <c r="P63" s="12" t="s">
        <v>16</v>
      </c>
      <c r="Q63" s="113" t="s">
        <v>190</v>
      </c>
      <c r="R63" s="35">
        <v>43.97</v>
      </c>
      <c r="S63" s="111">
        <f t="shared" si="8"/>
        <v>27.01842165112577</v>
      </c>
      <c r="U63" s="220" t="s">
        <v>26</v>
      </c>
      <c r="V63" s="2" t="s">
        <v>55</v>
      </c>
      <c r="W63" s="174">
        <v>41.4</v>
      </c>
      <c r="X63" s="35">
        <f t="shared" si="9"/>
        <v>28.695652173913043</v>
      </c>
      <c r="Z63" s="220" t="s">
        <v>11</v>
      </c>
      <c r="AA63" s="2" t="s">
        <v>227</v>
      </c>
      <c r="AB63" s="35">
        <v>57.1</v>
      </c>
      <c r="AC63" s="35">
        <f t="shared" si="10"/>
        <v>20.805604203152367</v>
      </c>
      <c r="AE63" s="220"/>
      <c r="AF63" s="2"/>
      <c r="AG63" s="35"/>
      <c r="AH63" s="35"/>
    </row>
    <row r="64" spans="1:34" ht="12.75" customHeight="1" x14ac:dyDescent="0.3">
      <c r="A64" s="12" t="s">
        <v>16</v>
      </c>
      <c r="B64" s="113" t="s">
        <v>129</v>
      </c>
      <c r="C64" s="161">
        <v>44.78</v>
      </c>
      <c r="D64" s="111">
        <f t="shared" si="11"/>
        <v>26.529700759267531</v>
      </c>
      <c r="F64" s="109" t="s">
        <v>25</v>
      </c>
      <c r="G64" s="42" t="s">
        <v>138</v>
      </c>
      <c r="H64" s="161">
        <v>47.81</v>
      </c>
      <c r="I64" s="111">
        <f t="shared" si="12"/>
        <v>24.848358084082825</v>
      </c>
      <c r="P64" s="12" t="s">
        <v>26</v>
      </c>
      <c r="Q64" s="42" t="s">
        <v>88</v>
      </c>
      <c r="R64" s="35">
        <v>45.19</v>
      </c>
      <c r="S64" s="111">
        <f t="shared" si="8"/>
        <v>26.289001991591064</v>
      </c>
      <c r="U64" s="12" t="s">
        <v>25</v>
      </c>
      <c r="V64" s="224" t="s">
        <v>56</v>
      </c>
      <c r="W64" s="218">
        <v>42.67</v>
      </c>
      <c r="X64" s="35">
        <f t="shared" si="9"/>
        <v>27.841574876962738</v>
      </c>
      <c r="Z64" s="220" t="s">
        <v>26</v>
      </c>
      <c r="AA64" s="224" t="s">
        <v>135</v>
      </c>
      <c r="AB64" s="218">
        <v>57.3</v>
      </c>
      <c r="AC64" s="35">
        <f t="shared" si="10"/>
        <v>20.732984293193716</v>
      </c>
      <c r="AE64" s="220"/>
      <c r="AF64" s="224"/>
      <c r="AG64" s="218"/>
      <c r="AH64" s="35"/>
    </row>
    <row r="65" spans="1:34" ht="12.75" customHeight="1" x14ac:dyDescent="0.3">
      <c r="A65" s="12" t="s">
        <v>26</v>
      </c>
      <c r="B65" s="2" t="s">
        <v>54</v>
      </c>
      <c r="C65" s="161">
        <v>45.1</v>
      </c>
      <c r="D65" s="111">
        <f t="shared" si="11"/>
        <v>26.341463414634145</v>
      </c>
      <c r="F65" s="12" t="s">
        <v>16</v>
      </c>
      <c r="G65" s="113" t="s">
        <v>133</v>
      </c>
      <c r="H65" s="161">
        <v>50.5</v>
      </c>
      <c r="I65" s="111">
        <f t="shared" si="12"/>
        <v>23.524752475247524</v>
      </c>
      <c r="P65" s="12" t="s">
        <v>16</v>
      </c>
      <c r="Q65" s="113" t="s">
        <v>129</v>
      </c>
      <c r="R65" s="35">
        <v>45.3</v>
      </c>
      <c r="S65" s="111">
        <f t="shared" si="8"/>
        <v>26.225165562913912</v>
      </c>
      <c r="U65" s="220" t="s">
        <v>26</v>
      </c>
      <c r="V65" s="224" t="s">
        <v>230</v>
      </c>
      <c r="W65" s="174">
        <v>42.97</v>
      </c>
      <c r="X65" s="35">
        <f t="shared" si="9"/>
        <v>27.647195717942751</v>
      </c>
      <c r="Z65" s="12" t="s">
        <v>6</v>
      </c>
      <c r="AA65" s="2" t="s">
        <v>140</v>
      </c>
      <c r="AB65" s="218">
        <v>59.93</v>
      </c>
      <c r="AC65" s="35">
        <f t="shared" si="10"/>
        <v>19.823126981478392</v>
      </c>
      <c r="AE65" s="12"/>
      <c r="AF65" s="2"/>
      <c r="AG65" s="218"/>
      <c r="AH65" s="35"/>
    </row>
    <row r="66" spans="1:34" ht="12.75" customHeight="1" x14ac:dyDescent="0.3">
      <c r="A66" s="12" t="s">
        <v>7</v>
      </c>
      <c r="B66" s="42" t="s">
        <v>112</v>
      </c>
      <c r="C66" s="161">
        <v>46.87</v>
      </c>
      <c r="D66" s="111">
        <f t="shared" si="11"/>
        <v>25.346703648389163</v>
      </c>
      <c r="E66" s="40"/>
      <c r="F66" s="12" t="s">
        <v>10</v>
      </c>
      <c r="G66" s="42" t="s">
        <v>142</v>
      </c>
      <c r="H66" s="161">
        <v>50.9</v>
      </c>
      <c r="I66" s="111">
        <f t="shared" si="12"/>
        <v>23.339882121807467</v>
      </c>
      <c r="P66" s="12" t="s">
        <v>26</v>
      </c>
      <c r="Q66" s="42" t="s">
        <v>87</v>
      </c>
      <c r="R66" s="35">
        <v>46.5</v>
      </c>
      <c r="S66" s="111">
        <f t="shared" si="8"/>
        <v>25.548387096774192</v>
      </c>
      <c r="U66" s="220" t="s">
        <v>7</v>
      </c>
      <c r="V66" s="2" t="s">
        <v>112</v>
      </c>
      <c r="W66" s="218">
        <v>43.2</v>
      </c>
      <c r="X66" s="35">
        <f t="shared" si="9"/>
        <v>27.5</v>
      </c>
      <c r="Z66" s="12" t="s">
        <v>4</v>
      </c>
      <c r="AA66" s="41" t="s">
        <v>219</v>
      </c>
      <c r="AB66" s="35" t="s">
        <v>305</v>
      </c>
      <c r="AC66" s="35">
        <f>(330/81.02)*3.6</f>
        <v>14.663046161441619</v>
      </c>
      <c r="AE66" s="12"/>
      <c r="AF66" s="41"/>
      <c r="AG66" s="35"/>
      <c r="AH66" s="35"/>
    </row>
    <row r="67" spans="1:34" ht="12.75" customHeight="1" x14ac:dyDescent="0.3">
      <c r="A67" s="12" t="s">
        <v>16</v>
      </c>
      <c r="B67" s="113" t="s">
        <v>134</v>
      </c>
      <c r="C67" s="161">
        <v>47.76</v>
      </c>
      <c r="D67" s="111">
        <f t="shared" si="11"/>
        <v>24.874371859296485</v>
      </c>
      <c r="F67" s="12" t="s">
        <v>26</v>
      </c>
      <c r="G67" s="42" t="s">
        <v>135</v>
      </c>
      <c r="H67" s="161">
        <v>53.63</v>
      </c>
      <c r="I67" s="111">
        <f t="shared" si="12"/>
        <v>22.151780719746409</v>
      </c>
      <c r="P67" s="109" t="s">
        <v>6</v>
      </c>
      <c r="Q67" s="42" t="s">
        <v>224</v>
      </c>
      <c r="R67" s="111">
        <v>48.03</v>
      </c>
      <c r="S67" s="111">
        <f t="shared" si="8"/>
        <v>24.734540911930043</v>
      </c>
      <c r="U67" s="12" t="s">
        <v>25</v>
      </c>
      <c r="V67" s="2" t="s">
        <v>57</v>
      </c>
      <c r="W67" s="35">
        <v>43.51</v>
      </c>
      <c r="X67" s="35">
        <f t="shared" si="9"/>
        <v>27.304068030337856</v>
      </c>
      <c r="Z67" s="137"/>
      <c r="AA67" s="137"/>
      <c r="AB67" s="137"/>
      <c r="AC67" s="137"/>
      <c r="AE67" s="137"/>
      <c r="AF67" s="137"/>
      <c r="AG67" s="137"/>
      <c r="AH67" s="137"/>
    </row>
    <row r="68" spans="1:34" ht="12.75" customHeight="1" x14ac:dyDescent="0.3">
      <c r="A68" s="109" t="s">
        <v>25</v>
      </c>
      <c r="B68" s="42" t="s">
        <v>138</v>
      </c>
      <c r="C68" s="161">
        <v>48</v>
      </c>
      <c r="D68" s="111">
        <f t="shared" si="11"/>
        <v>24.75</v>
      </c>
      <c r="F68" s="12" t="s">
        <v>11</v>
      </c>
      <c r="G68" s="42" t="s">
        <v>146</v>
      </c>
      <c r="H68" s="161">
        <v>57.49</v>
      </c>
      <c r="I68" s="111">
        <f t="shared" si="12"/>
        <v>20.664463384936511</v>
      </c>
      <c r="K68" s="12"/>
      <c r="L68" s="35"/>
      <c r="P68" s="109" t="s">
        <v>6</v>
      </c>
      <c r="Q68" s="42" t="s">
        <v>140</v>
      </c>
      <c r="R68" s="111">
        <v>55.6</v>
      </c>
      <c r="S68" s="111">
        <f t="shared" si="8"/>
        <v>21.366906474820144</v>
      </c>
      <c r="U68" s="220" t="s">
        <v>26</v>
      </c>
      <c r="V68" s="224" t="s">
        <v>54</v>
      </c>
      <c r="W68" s="218">
        <v>44.62</v>
      </c>
      <c r="X68" s="35">
        <f t="shared" si="9"/>
        <v>26.624831913939939</v>
      </c>
      <c r="Z68" s="137"/>
      <c r="AA68" s="137"/>
      <c r="AB68" s="137"/>
      <c r="AC68" s="137"/>
      <c r="AE68" s="137"/>
      <c r="AF68" s="137"/>
      <c r="AG68" s="137"/>
      <c r="AH68" s="137"/>
    </row>
    <row r="69" spans="1:34" ht="12.75" customHeight="1" x14ac:dyDescent="0.3">
      <c r="A69" s="12" t="s">
        <v>11</v>
      </c>
      <c r="B69" s="2" t="s">
        <v>84</v>
      </c>
      <c r="C69" s="161">
        <v>48.7</v>
      </c>
      <c r="D69" s="111">
        <f t="shared" si="11"/>
        <v>24.394250513347021</v>
      </c>
      <c r="F69" s="109" t="s">
        <v>25</v>
      </c>
      <c r="G69" s="42" t="s">
        <v>66</v>
      </c>
      <c r="H69" s="159" t="s">
        <v>178</v>
      </c>
      <c r="I69" s="111">
        <f>(330/60.4)*3.6</f>
        <v>19.668874172185433</v>
      </c>
      <c r="P69" s="12" t="s">
        <v>10</v>
      </c>
      <c r="Q69" s="42" t="s">
        <v>39</v>
      </c>
      <c r="R69" s="35">
        <v>56.1</v>
      </c>
      <c r="S69" s="111">
        <f t="shared" si="8"/>
        <v>21.176470588235293</v>
      </c>
      <c r="U69" s="220" t="s">
        <v>26</v>
      </c>
      <c r="V69" s="224" t="s">
        <v>231</v>
      </c>
      <c r="W69" s="218">
        <v>44.85</v>
      </c>
      <c r="X69" s="35">
        <f t="shared" si="9"/>
        <v>26.488294314381271</v>
      </c>
      <c r="Z69" s="220"/>
      <c r="AA69" s="224"/>
      <c r="AB69" s="174"/>
      <c r="AC69" s="137"/>
      <c r="AE69" s="220"/>
      <c r="AF69" s="224"/>
      <c r="AG69" s="174"/>
      <c r="AH69" s="137"/>
    </row>
    <row r="70" spans="1:34" ht="12.75" customHeight="1" x14ac:dyDescent="0.3">
      <c r="A70" s="12" t="s">
        <v>26</v>
      </c>
      <c r="B70" s="2" t="s">
        <v>88</v>
      </c>
      <c r="C70" s="161">
        <v>49.95</v>
      </c>
      <c r="D70" s="111">
        <f t="shared" si="11"/>
        <v>23.783783783783782</v>
      </c>
      <c r="F70" s="109" t="s">
        <v>6</v>
      </c>
      <c r="G70" s="42" t="s">
        <v>140</v>
      </c>
      <c r="H70" s="159" t="s">
        <v>177</v>
      </c>
      <c r="I70" s="111">
        <f>(330/71.8)*3.6</f>
        <v>16.545961002785514</v>
      </c>
      <c r="K70" s="2"/>
      <c r="L70" s="32"/>
      <c r="P70" s="12" t="s">
        <v>11</v>
      </c>
      <c r="Q70" s="42" t="s">
        <v>227</v>
      </c>
      <c r="R70" s="35">
        <v>57.69</v>
      </c>
      <c r="S70" s="111">
        <f t="shared" si="8"/>
        <v>20.592823712948519</v>
      </c>
      <c r="U70" s="220" t="s">
        <v>26</v>
      </c>
      <c r="V70" s="224" t="s">
        <v>282</v>
      </c>
      <c r="W70" s="218">
        <v>45.1</v>
      </c>
      <c r="X70" s="35">
        <f t="shared" si="9"/>
        <v>26.341463414634145</v>
      </c>
      <c r="Z70" s="137"/>
      <c r="AA70" s="137"/>
      <c r="AB70" s="137"/>
      <c r="AC70" s="137"/>
      <c r="AE70" s="137"/>
      <c r="AF70" s="137"/>
      <c r="AG70" s="137"/>
      <c r="AH70" s="137"/>
    </row>
    <row r="71" spans="1:34" ht="12.75" customHeight="1" x14ac:dyDescent="0.3">
      <c r="A71" s="12" t="s">
        <v>26</v>
      </c>
      <c r="B71" s="2" t="s">
        <v>87</v>
      </c>
      <c r="C71" s="161">
        <v>50.33</v>
      </c>
      <c r="D71" s="111">
        <f t="shared" si="11"/>
        <v>23.604212199483413</v>
      </c>
      <c r="F71" s="137"/>
      <c r="G71" s="137"/>
      <c r="H71" s="172"/>
      <c r="P71" s="109" t="s">
        <v>25</v>
      </c>
      <c r="Q71" s="42" t="s">
        <v>228</v>
      </c>
      <c r="R71" s="111" t="s">
        <v>229</v>
      </c>
      <c r="S71" s="111">
        <f>(330/62.39)*3.6</f>
        <v>19.041513062990862</v>
      </c>
      <c r="U71" s="220" t="s">
        <v>11</v>
      </c>
      <c r="V71" s="2" t="s">
        <v>278</v>
      </c>
      <c r="W71" s="218">
        <v>45.17</v>
      </c>
      <c r="X71" s="35">
        <f t="shared" si="9"/>
        <v>26.300642019039188</v>
      </c>
      <c r="Z71" s="137"/>
      <c r="AA71" s="137"/>
      <c r="AB71" s="137"/>
      <c r="AC71" s="137"/>
      <c r="AE71" s="137"/>
      <c r="AF71" s="137"/>
      <c r="AG71" s="137"/>
      <c r="AH71" s="137"/>
    </row>
    <row r="72" spans="1:34" ht="12.75" customHeight="1" x14ac:dyDescent="0.3">
      <c r="A72" s="12" t="s">
        <v>11</v>
      </c>
      <c r="B72" s="2" t="s">
        <v>40</v>
      </c>
      <c r="C72" s="161">
        <v>51.96</v>
      </c>
      <c r="D72" s="111">
        <f t="shared" si="11"/>
        <v>22.863741339491916</v>
      </c>
      <c r="F72" s="5"/>
      <c r="G72" s="2"/>
      <c r="H72" s="161"/>
      <c r="P72" s="109" t="s">
        <v>6</v>
      </c>
      <c r="Q72" s="42" t="s">
        <v>225</v>
      </c>
      <c r="R72" s="111" t="s">
        <v>226</v>
      </c>
      <c r="S72" s="111">
        <f>(330/69.4)*3.6</f>
        <v>17.118155619596539</v>
      </c>
      <c r="U72" s="220" t="s">
        <v>26</v>
      </c>
      <c r="V72" s="224" t="s">
        <v>87</v>
      </c>
      <c r="W72" s="218">
        <v>45.9</v>
      </c>
      <c r="X72" s="35">
        <f t="shared" si="9"/>
        <v>25.882352941176471</v>
      </c>
      <c r="Z72" s="137"/>
      <c r="AA72" s="137"/>
      <c r="AB72" s="137"/>
      <c r="AC72" s="137"/>
      <c r="AE72" s="137"/>
      <c r="AF72" s="137"/>
      <c r="AG72" s="137"/>
      <c r="AH72" s="137"/>
    </row>
    <row r="73" spans="1:34" ht="12.75" customHeight="1" x14ac:dyDescent="0.3">
      <c r="A73" s="12" t="s">
        <v>10</v>
      </c>
      <c r="B73" s="42" t="s">
        <v>142</v>
      </c>
      <c r="C73" s="161">
        <v>53.63</v>
      </c>
      <c r="D73" s="111">
        <f t="shared" si="11"/>
        <v>22.151780719746409</v>
      </c>
      <c r="P73" s="109" t="s">
        <v>4</v>
      </c>
      <c r="Q73" s="42" t="s">
        <v>219</v>
      </c>
      <c r="R73" s="111" t="s">
        <v>220</v>
      </c>
      <c r="S73" s="111">
        <f>(330/73.2)*3.6</f>
        <v>16.229508196721312</v>
      </c>
      <c r="U73" s="12" t="s">
        <v>25</v>
      </c>
      <c r="V73" s="224" t="s">
        <v>280</v>
      </c>
      <c r="W73" s="35">
        <v>46.5</v>
      </c>
      <c r="X73" s="35">
        <f t="shared" si="9"/>
        <v>25.548387096774192</v>
      </c>
      <c r="Z73" s="137"/>
      <c r="AA73" s="137"/>
      <c r="AB73" s="137"/>
      <c r="AC73" s="137"/>
      <c r="AE73" s="137"/>
      <c r="AF73" s="137"/>
      <c r="AG73" s="137"/>
      <c r="AH73" s="137"/>
    </row>
    <row r="74" spans="1:34" ht="12.75" customHeight="1" x14ac:dyDescent="0.3">
      <c r="A74" s="12" t="s">
        <v>26</v>
      </c>
      <c r="B74" s="42" t="s">
        <v>135</v>
      </c>
      <c r="C74" s="161">
        <v>54.59</v>
      </c>
      <c r="D74" s="111">
        <f t="shared" si="11"/>
        <v>21.762227514196738</v>
      </c>
      <c r="F74" s="18"/>
      <c r="G74" s="2"/>
      <c r="H74" s="161"/>
      <c r="P74" s="109" t="s">
        <v>4</v>
      </c>
      <c r="Q74" s="42" t="s">
        <v>222</v>
      </c>
      <c r="R74" s="111" t="s">
        <v>223</v>
      </c>
      <c r="S74" s="111">
        <f>(330/78.58)*3.6</f>
        <v>15.118350725375414</v>
      </c>
      <c r="U74" s="220" t="s">
        <v>26</v>
      </c>
      <c r="V74" s="2" t="s">
        <v>88</v>
      </c>
      <c r="W74" s="218">
        <v>46.6</v>
      </c>
      <c r="X74" s="35">
        <f t="shared" si="9"/>
        <v>25.493562231759658</v>
      </c>
      <c r="Z74" s="137"/>
      <c r="AA74" s="137"/>
      <c r="AB74" s="137"/>
      <c r="AC74" s="137"/>
      <c r="AE74" s="137"/>
      <c r="AF74" s="137"/>
      <c r="AG74" s="137"/>
      <c r="AH74" s="137"/>
    </row>
    <row r="75" spans="1:34" ht="12.75" customHeight="1" x14ac:dyDescent="0.3">
      <c r="A75" s="12" t="s">
        <v>11</v>
      </c>
      <c r="B75" s="42" t="s">
        <v>146</v>
      </c>
      <c r="C75" s="161">
        <v>55.7</v>
      </c>
      <c r="D75" s="111">
        <f t="shared" si="11"/>
        <v>21.328545780969478</v>
      </c>
      <c r="P75" s="109" t="s">
        <v>4</v>
      </c>
      <c r="Q75" s="42" t="s">
        <v>183</v>
      </c>
      <c r="R75" s="111" t="s">
        <v>221</v>
      </c>
      <c r="S75" s="111">
        <f>(330/108.9)*3.6</f>
        <v>10.90909090909091</v>
      </c>
      <c r="U75" s="220" t="s">
        <v>26</v>
      </c>
      <c r="V75" s="224" t="s">
        <v>138</v>
      </c>
      <c r="W75" s="218">
        <v>47.4</v>
      </c>
      <c r="X75" s="35">
        <f t="shared" si="9"/>
        <v>25.063291139240505</v>
      </c>
      <c r="Z75" s="137"/>
      <c r="AA75" s="137"/>
      <c r="AB75" s="137"/>
      <c r="AC75" s="137"/>
      <c r="AE75" s="137"/>
      <c r="AF75" s="137"/>
      <c r="AG75" s="137"/>
      <c r="AH75" s="137"/>
    </row>
    <row r="76" spans="1:34" ht="12.75" customHeight="1" x14ac:dyDescent="0.3">
      <c r="A76" s="109" t="s">
        <v>25</v>
      </c>
      <c r="B76" s="42" t="s">
        <v>66</v>
      </c>
      <c r="C76" s="159" t="s">
        <v>163</v>
      </c>
      <c r="D76" s="111">
        <f>(330/61.09)*3.6</f>
        <v>19.446717957112455</v>
      </c>
      <c r="P76" s="109" t="s">
        <v>70</v>
      </c>
      <c r="Q76" s="42" t="s">
        <v>217</v>
      </c>
      <c r="R76" s="111" t="s">
        <v>218</v>
      </c>
      <c r="S76" s="111">
        <f>(330/122.83)*3.6</f>
        <v>9.671904257917447</v>
      </c>
      <c r="U76" s="220" t="s">
        <v>16</v>
      </c>
      <c r="V76" s="41" t="s">
        <v>129</v>
      </c>
      <c r="W76" s="218">
        <v>47.4</v>
      </c>
      <c r="X76" s="35">
        <f t="shared" si="9"/>
        <v>25.063291139240505</v>
      </c>
      <c r="Z76" s="220"/>
      <c r="AA76" s="41"/>
      <c r="AB76" s="35"/>
      <c r="AC76" s="137"/>
      <c r="AE76" s="220"/>
      <c r="AF76" s="41"/>
      <c r="AG76" s="35"/>
      <c r="AH76" s="137"/>
    </row>
    <row r="77" spans="1:34" ht="12.75" customHeight="1" x14ac:dyDescent="0.3">
      <c r="A77" s="12" t="s">
        <v>7</v>
      </c>
      <c r="B77" s="2" t="s">
        <v>92</v>
      </c>
      <c r="C77" s="159" t="s">
        <v>171</v>
      </c>
      <c r="D77" s="111">
        <f>(330/61.9)*3.6</f>
        <v>19.192245557350567</v>
      </c>
      <c r="F77" s="18"/>
      <c r="G77" s="2"/>
      <c r="H77" s="161"/>
      <c r="P77" s="109" t="s">
        <v>214</v>
      </c>
      <c r="Q77" s="42" t="s">
        <v>215</v>
      </c>
      <c r="R77" s="111" t="s">
        <v>216</v>
      </c>
      <c r="S77" s="111">
        <f>(330/228.4)*3.6</f>
        <v>5.2014010507880917</v>
      </c>
      <c r="U77" s="220" t="s">
        <v>11</v>
      </c>
      <c r="V77" s="2" t="s">
        <v>146</v>
      </c>
      <c r="W77" s="218">
        <v>47.54</v>
      </c>
      <c r="X77" s="35">
        <f t="shared" si="9"/>
        <v>24.989482541018091</v>
      </c>
      <c r="Z77" s="137"/>
      <c r="AA77" s="137"/>
      <c r="AB77" s="137"/>
      <c r="AC77" s="137"/>
      <c r="AE77" s="137"/>
      <c r="AF77" s="137"/>
      <c r="AG77" s="137"/>
      <c r="AH77" s="137"/>
    </row>
    <row r="78" spans="1:34" ht="12.75" customHeight="1" x14ac:dyDescent="0.3">
      <c r="A78" s="109" t="s">
        <v>6</v>
      </c>
      <c r="B78" s="42" t="s">
        <v>140</v>
      </c>
      <c r="C78" s="159" t="s">
        <v>162</v>
      </c>
      <c r="D78" s="111">
        <f>(330/70.94)*3.6</f>
        <v>16.746546377220188</v>
      </c>
      <c r="U78" s="220" t="s">
        <v>16</v>
      </c>
      <c r="V78" s="19" t="s">
        <v>283</v>
      </c>
      <c r="W78" s="218">
        <v>51.17</v>
      </c>
      <c r="X78" s="35">
        <f t="shared" si="9"/>
        <v>23.216728551885872</v>
      </c>
      <c r="Z78" s="222"/>
      <c r="AA78" s="2"/>
      <c r="AB78" s="32"/>
      <c r="AC78" s="137"/>
      <c r="AE78" s="222"/>
      <c r="AF78" s="2"/>
      <c r="AG78" s="32"/>
      <c r="AH78" s="137"/>
    </row>
    <row r="79" spans="1:34" ht="12.75" customHeight="1" x14ac:dyDescent="0.3">
      <c r="A79" s="12" t="s">
        <v>10</v>
      </c>
      <c r="B79" s="2" t="s">
        <v>82</v>
      </c>
      <c r="C79" s="159" t="s">
        <v>158</v>
      </c>
      <c r="D79" s="111">
        <f>(330/79.04)*3.6</f>
        <v>15.030364372469633</v>
      </c>
      <c r="P79" s="5"/>
      <c r="Q79" s="2"/>
      <c r="R79" s="35"/>
      <c r="U79" s="12" t="s">
        <v>6</v>
      </c>
      <c r="V79" s="2" t="s">
        <v>140</v>
      </c>
      <c r="W79" s="218">
        <v>55.9</v>
      </c>
      <c r="X79" s="35">
        <f t="shared" si="9"/>
        <v>21.252236135957066</v>
      </c>
      <c r="Z79" s="137"/>
      <c r="AA79" s="137"/>
      <c r="AB79" s="137"/>
      <c r="AC79" s="137"/>
      <c r="AE79" s="137"/>
      <c r="AF79" s="137"/>
      <c r="AG79" s="137"/>
      <c r="AH79" s="137"/>
    </row>
    <row r="80" spans="1:34" ht="12.75" customHeight="1" x14ac:dyDescent="0.3">
      <c r="A80" s="12" t="s">
        <v>10</v>
      </c>
      <c r="B80" s="2" t="s">
        <v>39</v>
      </c>
      <c r="C80" s="159" t="s">
        <v>160</v>
      </c>
      <c r="D80" s="111">
        <f>(330/80.4)*3.6</f>
        <v>14.776119402985076</v>
      </c>
      <c r="F80" s="18"/>
      <c r="G80" s="2"/>
      <c r="H80" s="161"/>
      <c r="P80" s="109" t="s">
        <v>265</v>
      </c>
      <c r="Q80" s="188" t="s">
        <v>237</v>
      </c>
      <c r="R80" s="196">
        <v>28.61</v>
      </c>
      <c r="S80" s="111">
        <v>41.523942677385534</v>
      </c>
      <c r="U80" s="12" t="s">
        <v>25</v>
      </c>
      <c r="V80" s="2" t="s">
        <v>228</v>
      </c>
      <c r="W80" s="35" t="s">
        <v>281</v>
      </c>
      <c r="X80" s="35">
        <f>(330/61)*3.6</f>
        <v>19.475409836065577</v>
      </c>
      <c r="Z80" s="137"/>
      <c r="AA80" s="137"/>
      <c r="AB80" s="137"/>
      <c r="AC80" s="137"/>
      <c r="AE80" s="137"/>
      <c r="AF80" s="137"/>
      <c r="AG80" s="137"/>
      <c r="AH80" s="137"/>
    </row>
    <row r="81" spans="1:34" ht="12.75" customHeight="1" x14ac:dyDescent="0.3">
      <c r="A81" s="12" t="s">
        <v>10</v>
      </c>
      <c r="B81" s="2" t="s">
        <v>81</v>
      </c>
      <c r="C81" s="159" t="s">
        <v>161</v>
      </c>
      <c r="D81" s="111">
        <f>(330/95.07)*3.6</f>
        <v>12.496055538024615</v>
      </c>
      <c r="Q81" s="188" t="s">
        <v>239</v>
      </c>
      <c r="R81" s="196">
        <v>32.799999999999997</v>
      </c>
      <c r="S81" s="111">
        <v>36.219512195121958</v>
      </c>
      <c r="U81" s="220" t="s">
        <v>11</v>
      </c>
      <c r="V81" s="2" t="s">
        <v>227</v>
      </c>
      <c r="W81" s="35" t="s">
        <v>279</v>
      </c>
      <c r="X81" s="35">
        <f>(330/62.53)*3.6</f>
        <v>18.998880537342078</v>
      </c>
      <c r="Z81" s="137"/>
      <c r="AA81" s="137"/>
      <c r="AB81" s="137"/>
      <c r="AC81" s="137"/>
      <c r="AE81" s="137"/>
      <c r="AF81" s="137"/>
      <c r="AG81" s="137"/>
      <c r="AH81" s="137"/>
    </row>
    <row r="82" spans="1:34" ht="12.75" customHeight="1" x14ac:dyDescent="0.3">
      <c r="F82" s="5"/>
      <c r="G82" s="2"/>
      <c r="H82" s="161"/>
      <c r="Q82" s="188" t="s">
        <v>240</v>
      </c>
      <c r="R82" s="196">
        <v>32.799999999999997</v>
      </c>
      <c r="S82" s="111">
        <v>36.219512195121958</v>
      </c>
      <c r="U82" s="220" t="s">
        <v>10</v>
      </c>
      <c r="V82" s="2" t="s">
        <v>186</v>
      </c>
      <c r="W82" s="174" t="s">
        <v>226</v>
      </c>
      <c r="X82" s="35">
        <f>(330/69.4)*3.6</f>
        <v>17.118155619596539</v>
      </c>
      <c r="Z82" s="137"/>
      <c r="AA82" s="137"/>
      <c r="AB82" s="137"/>
      <c r="AC82" s="137"/>
      <c r="AE82" s="137"/>
      <c r="AF82" s="137"/>
      <c r="AG82" s="137"/>
      <c r="AH82" s="137"/>
    </row>
    <row r="83" spans="1:34" ht="12.75" customHeight="1" x14ac:dyDescent="0.3">
      <c r="Q83" s="188" t="s">
        <v>241</v>
      </c>
      <c r="R83" s="196">
        <v>32.9</v>
      </c>
      <c r="S83" s="111">
        <v>36.109422492401222</v>
      </c>
      <c r="U83" s="12" t="s">
        <v>4</v>
      </c>
      <c r="V83" s="41" t="s">
        <v>219</v>
      </c>
      <c r="W83" s="35" t="s">
        <v>274</v>
      </c>
      <c r="X83" s="35">
        <f>(330/83.7)*3.6</f>
        <v>14.193548387096774</v>
      </c>
      <c r="Z83" s="137"/>
      <c r="AA83" s="137"/>
      <c r="AB83" s="137"/>
      <c r="AC83" s="137"/>
      <c r="AE83" s="137"/>
      <c r="AF83" s="137"/>
      <c r="AG83" s="137"/>
      <c r="AH83" s="137"/>
    </row>
    <row r="84" spans="1:34" ht="12.75" customHeight="1" x14ac:dyDescent="0.3">
      <c r="Q84" s="188" t="s">
        <v>242</v>
      </c>
      <c r="R84" s="196">
        <v>33.86</v>
      </c>
      <c r="S84" s="111">
        <v>35.085646780862376</v>
      </c>
      <c r="U84" s="12" t="s">
        <v>4</v>
      </c>
      <c r="V84" s="2" t="s">
        <v>183</v>
      </c>
      <c r="W84" s="35" t="s">
        <v>275</v>
      </c>
      <c r="X84" s="35">
        <f>(330/113.79)*3.6</f>
        <v>10.440284735038228</v>
      </c>
      <c r="Z84" s="137"/>
      <c r="AA84" s="137"/>
      <c r="AB84" s="137"/>
      <c r="AC84" s="137"/>
      <c r="AE84" s="137"/>
      <c r="AF84" s="137"/>
      <c r="AG84" s="137"/>
      <c r="AH84" s="137"/>
    </row>
    <row r="85" spans="1:34" ht="12.75" customHeight="1" x14ac:dyDescent="0.3">
      <c r="Q85" s="188" t="s">
        <v>244</v>
      </c>
      <c r="R85" s="196">
        <v>34.5</v>
      </c>
      <c r="S85" s="111">
        <v>34.434782608695656</v>
      </c>
      <c r="U85" s="12" t="s">
        <v>4</v>
      </c>
      <c r="V85" s="2" t="s">
        <v>276</v>
      </c>
      <c r="W85" s="35" t="s">
        <v>277</v>
      </c>
      <c r="X85" s="35">
        <f>(330/115)*3.6</f>
        <v>10.330434782608695</v>
      </c>
      <c r="Z85" s="137"/>
      <c r="AA85" s="137"/>
      <c r="AB85" s="137"/>
      <c r="AC85" s="137"/>
      <c r="AE85" s="137"/>
      <c r="AF85" s="137"/>
      <c r="AG85" s="137"/>
      <c r="AH85" s="137"/>
    </row>
    <row r="86" spans="1:34" ht="12.75" customHeight="1" x14ac:dyDescent="0.3">
      <c r="F86" s="10"/>
      <c r="G86" s="38"/>
      <c r="I86" s="35"/>
      <c r="Q86" s="191" t="s">
        <v>249</v>
      </c>
      <c r="R86" s="189">
        <v>39.42</v>
      </c>
      <c r="S86" s="111">
        <v>30.136986301369863</v>
      </c>
      <c r="U86" s="12" t="s">
        <v>70</v>
      </c>
      <c r="V86" s="221" t="s">
        <v>272</v>
      </c>
      <c r="W86" s="218" t="s">
        <v>273</v>
      </c>
      <c r="X86" s="35">
        <f>(330/131.21)*3.6</f>
        <v>9.054187942992149</v>
      </c>
      <c r="Z86" s="137"/>
      <c r="AA86" s="137"/>
      <c r="AB86" s="137"/>
      <c r="AC86" s="137"/>
      <c r="AE86" s="137"/>
      <c r="AF86" s="137"/>
      <c r="AG86" s="137"/>
      <c r="AH86" s="137"/>
    </row>
    <row r="87" spans="1:34" ht="12.75" customHeight="1" x14ac:dyDescent="0.25">
      <c r="Q87" s="188" t="s">
        <v>248</v>
      </c>
      <c r="R87" s="196">
        <v>40.01</v>
      </c>
      <c r="S87" s="111">
        <v>29.692576855786058</v>
      </c>
      <c r="U87" s="137"/>
      <c r="V87" s="137"/>
      <c r="W87" s="137"/>
      <c r="X87" s="137"/>
      <c r="Z87" s="137"/>
      <c r="AA87" s="137"/>
      <c r="AB87" s="137"/>
      <c r="AC87" s="137"/>
      <c r="AE87" s="137"/>
      <c r="AF87" s="137"/>
      <c r="AG87" s="137"/>
      <c r="AH87" s="137"/>
    </row>
    <row r="88" spans="1:34" ht="12.75" customHeight="1" x14ac:dyDescent="0.25">
      <c r="H88" s="173"/>
      <c r="I88" s="37"/>
      <c r="Q88" s="190" t="s">
        <v>247</v>
      </c>
      <c r="R88" s="196">
        <v>41.28</v>
      </c>
      <c r="S88" s="111">
        <v>28.779069767441861</v>
      </c>
      <c r="U88" s="137"/>
      <c r="V88" s="137"/>
      <c r="W88" s="137"/>
      <c r="X88" s="137"/>
      <c r="Z88" s="137"/>
      <c r="AA88" s="137"/>
      <c r="AB88" s="137"/>
      <c r="AC88" s="137"/>
      <c r="AE88" s="137"/>
      <c r="AF88" s="137"/>
      <c r="AG88" s="137"/>
      <c r="AH88" s="137"/>
    </row>
    <row r="89" spans="1:34" ht="12.75" customHeight="1" x14ac:dyDescent="0.25">
      <c r="H89" s="173"/>
      <c r="I89" s="37"/>
      <c r="Q89" s="188" t="s">
        <v>236</v>
      </c>
      <c r="R89" s="196">
        <v>43.94</v>
      </c>
      <c r="S89" s="111">
        <v>27.036868456986802</v>
      </c>
      <c r="U89" s="137"/>
      <c r="V89" s="137"/>
      <c r="W89" s="137"/>
      <c r="X89" s="137"/>
      <c r="Z89" s="137"/>
      <c r="AA89" s="137"/>
      <c r="AB89" s="137"/>
      <c r="AC89" s="137"/>
      <c r="AE89" s="137"/>
      <c r="AF89" s="137"/>
      <c r="AG89" s="137"/>
      <c r="AH89" s="137"/>
    </row>
    <row r="90" spans="1:34" ht="12.75" customHeight="1" x14ac:dyDescent="0.25">
      <c r="H90" s="173"/>
      <c r="I90" s="37"/>
      <c r="U90" s="137"/>
      <c r="V90" s="137"/>
      <c r="W90" s="137"/>
      <c r="X90" s="137"/>
      <c r="Z90" s="137"/>
      <c r="AA90" s="137"/>
      <c r="AB90" s="137"/>
      <c r="AC90" s="137"/>
      <c r="AE90" s="137"/>
      <c r="AF90" s="137"/>
      <c r="AG90" s="137"/>
      <c r="AH90" s="137"/>
    </row>
    <row r="91" spans="1:34" ht="12.75" customHeight="1" x14ac:dyDescent="0.25">
      <c r="H91" s="173"/>
      <c r="I91" s="37"/>
      <c r="U91" s="137"/>
      <c r="V91" s="137"/>
      <c r="W91" s="137"/>
      <c r="X91" s="137"/>
      <c r="Z91" s="137"/>
      <c r="AA91" s="137"/>
      <c r="AB91" s="137"/>
      <c r="AC91" s="137"/>
      <c r="AE91" s="137"/>
      <c r="AF91" s="137"/>
      <c r="AG91" s="137"/>
      <c r="AH91" s="137"/>
    </row>
    <row r="92" spans="1:34" ht="12.75" customHeight="1" x14ac:dyDescent="0.25">
      <c r="H92" s="173"/>
      <c r="I92" s="37"/>
      <c r="U92" s="137"/>
      <c r="V92" s="137"/>
      <c r="W92" s="137"/>
      <c r="X92" s="137"/>
      <c r="Z92" s="137"/>
      <c r="AA92" s="137"/>
      <c r="AB92" s="137"/>
      <c r="AC92" s="137"/>
      <c r="AE92" s="137"/>
      <c r="AF92" s="137"/>
      <c r="AG92" s="137"/>
      <c r="AH92" s="137"/>
    </row>
    <row r="93" spans="1:34" ht="12.75" customHeight="1" x14ac:dyDescent="0.3">
      <c r="D93" s="10"/>
      <c r="E93" s="2"/>
      <c r="H93" s="173"/>
      <c r="I93" s="37"/>
      <c r="J93" s="194"/>
      <c r="U93" s="220"/>
      <c r="V93" s="224"/>
      <c r="W93" s="174"/>
      <c r="X93" s="137"/>
      <c r="Z93" s="137"/>
      <c r="AA93" s="137"/>
      <c r="AB93" s="137"/>
      <c r="AC93" s="137"/>
      <c r="AE93" s="137"/>
      <c r="AF93" s="137"/>
      <c r="AG93" s="137"/>
      <c r="AH93" s="137"/>
    </row>
    <row r="94" spans="1:34" ht="12.75" customHeight="1" x14ac:dyDescent="0.25">
      <c r="H94" s="173"/>
      <c r="I94" s="37"/>
      <c r="U94" s="137"/>
      <c r="V94" s="137"/>
      <c r="W94" s="137"/>
      <c r="X94" s="137"/>
      <c r="Z94" s="137"/>
      <c r="AA94" s="137"/>
      <c r="AB94" s="137"/>
      <c r="AC94" s="137"/>
      <c r="AE94" s="137"/>
      <c r="AF94" s="137"/>
      <c r="AG94" s="137"/>
      <c r="AH94" s="137"/>
    </row>
    <row r="95" spans="1:34" ht="12.75" customHeight="1" x14ac:dyDescent="0.25">
      <c r="H95" s="173"/>
      <c r="I95" s="37"/>
      <c r="U95" s="137"/>
      <c r="V95" s="137"/>
      <c r="W95" s="137"/>
      <c r="X95" s="137"/>
      <c r="Z95" s="137"/>
      <c r="AA95" s="137"/>
      <c r="AB95" s="137"/>
      <c r="AC95" s="137"/>
      <c r="AE95" s="137"/>
      <c r="AF95" s="137"/>
      <c r="AG95" s="137"/>
      <c r="AH95" s="137"/>
    </row>
    <row r="96" spans="1:34" ht="12.75" customHeight="1" x14ac:dyDescent="0.25">
      <c r="H96" s="173"/>
      <c r="I96" s="37"/>
      <c r="U96" s="137"/>
      <c r="V96" s="137"/>
      <c r="W96" s="137"/>
      <c r="X96" s="137"/>
      <c r="Z96" s="137"/>
      <c r="AA96" s="137"/>
      <c r="AB96" s="137"/>
      <c r="AC96" s="137"/>
      <c r="AE96" s="137"/>
      <c r="AF96" s="137"/>
      <c r="AG96" s="137"/>
      <c r="AH96" s="137"/>
    </row>
    <row r="97" spans="8:34" ht="12.75" customHeight="1" x14ac:dyDescent="0.25">
      <c r="H97" s="173"/>
      <c r="I97" s="37"/>
      <c r="U97" s="137"/>
      <c r="V97" s="137"/>
      <c r="W97" s="137"/>
      <c r="X97" s="137"/>
      <c r="Z97" s="137"/>
      <c r="AA97" s="137"/>
      <c r="AB97" s="137"/>
      <c r="AC97" s="137"/>
      <c r="AE97" s="137"/>
      <c r="AF97" s="137"/>
      <c r="AG97" s="137"/>
      <c r="AH97" s="137"/>
    </row>
    <row r="98" spans="8:34" ht="12.75" customHeight="1" x14ac:dyDescent="0.25">
      <c r="H98" s="173"/>
      <c r="I98" s="37"/>
      <c r="U98" s="137"/>
      <c r="V98" s="137"/>
      <c r="W98" s="137"/>
      <c r="X98" s="137"/>
      <c r="Z98" s="137"/>
      <c r="AA98" s="137"/>
      <c r="AB98" s="137"/>
      <c r="AC98" s="137"/>
      <c r="AE98" s="137"/>
      <c r="AF98" s="137"/>
      <c r="AG98" s="137"/>
      <c r="AH98" s="137"/>
    </row>
    <row r="99" spans="8:34" ht="12.75" customHeight="1" x14ac:dyDescent="0.25">
      <c r="H99" s="173"/>
      <c r="I99" s="37"/>
      <c r="U99" s="137"/>
      <c r="V99" s="137"/>
      <c r="W99" s="137"/>
      <c r="X99" s="137"/>
      <c r="Z99" s="137"/>
      <c r="AA99" s="137"/>
      <c r="AB99" s="137"/>
      <c r="AC99" s="137"/>
      <c r="AE99" s="137"/>
      <c r="AF99" s="137"/>
      <c r="AG99" s="137"/>
      <c r="AH99" s="137"/>
    </row>
    <row r="100" spans="8:34" ht="12.75" customHeight="1" x14ac:dyDescent="0.25">
      <c r="H100" s="173"/>
      <c r="I100" s="37"/>
      <c r="U100" s="222"/>
      <c r="V100" s="2"/>
      <c r="W100" s="32"/>
      <c r="X100" s="137"/>
      <c r="Z100" s="137"/>
      <c r="AA100" s="137"/>
      <c r="AB100" s="137"/>
      <c r="AC100" s="137"/>
      <c r="AE100" s="137"/>
      <c r="AF100" s="137"/>
      <c r="AG100" s="137"/>
      <c r="AH100" s="137"/>
    </row>
    <row r="101" spans="8:34" ht="12.75" customHeight="1" x14ac:dyDescent="0.25">
      <c r="H101" s="173"/>
      <c r="I101" s="37"/>
      <c r="U101" s="137"/>
      <c r="V101" s="137"/>
      <c r="W101" s="137"/>
      <c r="X101" s="137"/>
      <c r="Z101" s="137"/>
      <c r="AA101" s="137"/>
      <c r="AB101" s="137"/>
      <c r="AC101" s="137"/>
      <c r="AE101" s="137"/>
      <c r="AF101" s="137"/>
      <c r="AG101" s="137"/>
      <c r="AH101" s="137"/>
    </row>
    <row r="102" spans="8:34" ht="12.75" customHeight="1" x14ac:dyDescent="0.25">
      <c r="H102" s="173"/>
      <c r="I102" s="37"/>
      <c r="U102" s="137"/>
      <c r="V102" s="137"/>
      <c r="W102" s="137"/>
      <c r="X102" s="137"/>
      <c r="Z102" s="137"/>
      <c r="AA102" s="137"/>
      <c r="AB102" s="137"/>
      <c r="AC102" s="137"/>
      <c r="AE102" s="137"/>
      <c r="AF102" s="137"/>
      <c r="AG102" s="137"/>
      <c r="AH102" s="137"/>
    </row>
    <row r="103" spans="8:34" ht="12.75" customHeight="1" x14ac:dyDescent="0.25">
      <c r="H103" s="173"/>
      <c r="I103" s="37"/>
      <c r="U103" s="137"/>
      <c r="V103" s="137"/>
      <c r="W103" s="137"/>
      <c r="X103" s="137"/>
      <c r="Z103" s="137"/>
      <c r="AA103" s="137"/>
      <c r="AB103" s="137"/>
      <c r="AC103" s="137"/>
      <c r="AE103" s="137"/>
      <c r="AF103" s="137"/>
      <c r="AG103" s="137"/>
      <c r="AH103" s="137"/>
    </row>
    <row r="104" spans="8:34" ht="12.75" customHeight="1" x14ac:dyDescent="0.25">
      <c r="H104" s="173"/>
      <c r="I104" s="37"/>
      <c r="U104" s="137"/>
      <c r="V104" s="137"/>
      <c r="W104" s="137"/>
      <c r="X104" s="137"/>
      <c r="Z104" s="137"/>
      <c r="AA104" s="137"/>
      <c r="AB104" s="137"/>
      <c r="AC104" s="137"/>
      <c r="AE104" s="137"/>
      <c r="AF104" s="137"/>
      <c r="AG104" s="137"/>
      <c r="AH104" s="137"/>
    </row>
    <row r="105" spans="8:34" ht="12.75" customHeight="1" x14ac:dyDescent="0.25">
      <c r="H105" s="173"/>
      <c r="I105" s="37"/>
      <c r="U105" s="137"/>
      <c r="V105" s="137"/>
      <c r="W105" s="137"/>
      <c r="X105" s="137"/>
      <c r="Z105" s="137"/>
      <c r="AA105" s="137"/>
      <c r="AB105" s="137"/>
      <c r="AC105" s="137"/>
      <c r="AE105" s="137"/>
      <c r="AF105" s="137"/>
      <c r="AG105" s="137"/>
      <c r="AH105" s="137"/>
    </row>
    <row r="106" spans="8:34" ht="12.75" customHeight="1" x14ac:dyDescent="0.25">
      <c r="H106" s="173"/>
      <c r="I106" s="37"/>
      <c r="U106" s="137"/>
      <c r="V106" s="137"/>
      <c r="W106" s="137"/>
      <c r="X106" s="137"/>
      <c r="Z106" s="137"/>
      <c r="AA106" s="137"/>
      <c r="AB106" s="137"/>
      <c r="AC106" s="137"/>
      <c r="AE106" s="137"/>
      <c r="AF106" s="137"/>
      <c r="AG106" s="137"/>
      <c r="AH106" s="137"/>
    </row>
    <row r="107" spans="8:34" ht="12.75" customHeight="1" x14ac:dyDescent="0.25">
      <c r="H107" s="173"/>
      <c r="I107" s="37"/>
      <c r="U107" s="137"/>
      <c r="V107" s="137"/>
      <c r="W107" s="137"/>
      <c r="X107" s="137"/>
      <c r="Z107" s="137"/>
      <c r="AA107" s="137"/>
      <c r="AB107" s="137"/>
      <c r="AC107" s="137"/>
      <c r="AE107" s="137"/>
      <c r="AF107" s="137"/>
      <c r="AG107" s="137"/>
      <c r="AH107" s="137"/>
    </row>
    <row r="108" spans="8:34" ht="12.75" customHeight="1" x14ac:dyDescent="0.25">
      <c r="H108" s="173"/>
      <c r="I108" s="37"/>
      <c r="U108" s="137"/>
      <c r="V108" s="137"/>
      <c r="W108" s="137"/>
      <c r="X108" s="137"/>
      <c r="Z108" s="137"/>
      <c r="AA108" s="137"/>
      <c r="AB108" s="137"/>
      <c r="AC108" s="137"/>
      <c r="AE108" s="137"/>
      <c r="AF108" s="137"/>
      <c r="AG108" s="137"/>
      <c r="AH108" s="137"/>
    </row>
    <row r="109" spans="8:34" ht="12.75" customHeight="1" x14ac:dyDescent="0.25">
      <c r="H109" s="173"/>
      <c r="I109" s="37"/>
      <c r="U109" s="137"/>
      <c r="V109" s="137"/>
      <c r="W109" s="137"/>
      <c r="X109" s="137"/>
      <c r="Z109" s="137"/>
      <c r="AA109" s="137"/>
      <c r="AB109" s="137"/>
      <c r="AC109" s="137"/>
      <c r="AE109" s="137"/>
      <c r="AF109" s="137"/>
      <c r="AG109" s="137"/>
      <c r="AH109" s="137"/>
    </row>
    <row r="110" spans="8:34" ht="12.75" customHeight="1" x14ac:dyDescent="0.25">
      <c r="H110" s="173"/>
      <c r="I110" s="37"/>
      <c r="U110" s="137"/>
      <c r="V110" s="137"/>
      <c r="W110" s="137"/>
      <c r="X110" s="137"/>
      <c r="Z110" s="137"/>
      <c r="AA110" s="137"/>
      <c r="AB110" s="137"/>
      <c r="AC110" s="137"/>
      <c r="AE110" s="137"/>
      <c r="AF110" s="137"/>
      <c r="AG110" s="137"/>
      <c r="AH110" s="137"/>
    </row>
    <row r="111" spans="8:34" ht="12.75" customHeight="1" x14ac:dyDescent="0.25">
      <c r="H111" s="173"/>
      <c r="I111" s="37"/>
      <c r="U111" s="137"/>
      <c r="V111" s="137"/>
      <c r="W111" s="137"/>
      <c r="X111" s="137"/>
      <c r="Z111" s="137"/>
      <c r="AA111" s="137"/>
      <c r="AB111" s="137"/>
      <c r="AC111" s="137"/>
      <c r="AE111" s="137"/>
      <c r="AF111" s="137"/>
      <c r="AG111" s="137"/>
      <c r="AH111" s="137"/>
    </row>
    <row r="112" spans="8:34" ht="12.75" customHeight="1" x14ac:dyDescent="0.25">
      <c r="H112" s="173"/>
      <c r="I112" s="37"/>
      <c r="U112" s="137"/>
      <c r="V112" s="137"/>
      <c r="W112" s="137"/>
      <c r="X112" s="137"/>
      <c r="Z112" s="137"/>
      <c r="AA112" s="137"/>
      <c r="AB112" s="137"/>
      <c r="AC112" s="137"/>
      <c r="AE112" s="137"/>
      <c r="AF112" s="137"/>
      <c r="AG112" s="137"/>
      <c r="AH112" s="137"/>
    </row>
    <row r="113" spans="8:34" ht="12.75" customHeight="1" x14ac:dyDescent="0.25">
      <c r="H113" s="173"/>
      <c r="I113" s="37"/>
      <c r="U113" s="137"/>
      <c r="V113" s="137"/>
      <c r="W113" s="137"/>
      <c r="X113" s="137"/>
      <c r="Z113" s="137"/>
      <c r="AA113" s="137"/>
      <c r="AB113" s="137"/>
      <c r="AC113" s="137"/>
      <c r="AE113" s="137"/>
      <c r="AF113" s="137"/>
      <c r="AG113" s="137"/>
      <c r="AH113" s="137"/>
    </row>
    <row r="114" spans="8:34" ht="12.75" customHeight="1" x14ac:dyDescent="0.25">
      <c r="H114" s="173"/>
      <c r="I114" s="37"/>
      <c r="U114" s="137"/>
      <c r="V114" s="137"/>
      <c r="W114" s="137"/>
      <c r="X114" s="137"/>
      <c r="Z114" s="137"/>
      <c r="AA114" s="137"/>
      <c r="AB114" s="137"/>
      <c r="AC114" s="137"/>
      <c r="AE114" s="137"/>
      <c r="AF114" s="137"/>
      <c r="AG114" s="137"/>
      <c r="AH114" s="137"/>
    </row>
    <row r="115" spans="8:34" ht="12.75" customHeight="1" x14ac:dyDescent="0.25">
      <c r="H115" s="173"/>
      <c r="I115" s="37"/>
      <c r="U115" s="137"/>
      <c r="V115" s="137"/>
      <c r="W115" s="137"/>
      <c r="X115" s="137"/>
      <c r="Z115" s="137"/>
      <c r="AA115" s="137"/>
      <c r="AB115" s="137"/>
      <c r="AC115" s="137"/>
      <c r="AE115" s="137"/>
      <c r="AF115" s="137"/>
      <c r="AG115" s="137"/>
      <c r="AH115" s="137"/>
    </row>
    <row r="116" spans="8:34" ht="12.75" customHeight="1" x14ac:dyDescent="0.25">
      <c r="H116" s="173"/>
      <c r="I116" s="37"/>
      <c r="U116" s="137"/>
      <c r="V116" s="137"/>
      <c r="W116" s="137"/>
      <c r="X116" s="137"/>
      <c r="Z116" s="137"/>
      <c r="AA116" s="137"/>
      <c r="AB116" s="137"/>
      <c r="AC116" s="137"/>
      <c r="AE116" s="137"/>
      <c r="AF116" s="137"/>
      <c r="AG116" s="137"/>
      <c r="AH116" s="137"/>
    </row>
    <row r="117" spans="8:34" ht="12.75" customHeight="1" x14ac:dyDescent="0.25">
      <c r="H117" s="173"/>
      <c r="I117" s="37"/>
      <c r="U117" s="137"/>
      <c r="V117" s="137"/>
      <c r="W117" s="137"/>
      <c r="X117" s="137"/>
      <c r="Z117" s="137"/>
      <c r="AA117" s="137"/>
      <c r="AB117" s="137"/>
      <c r="AC117" s="137"/>
      <c r="AE117" s="137"/>
      <c r="AF117" s="137"/>
      <c r="AG117" s="137"/>
      <c r="AH117" s="137"/>
    </row>
    <row r="118" spans="8:34" ht="12.75" customHeight="1" x14ac:dyDescent="0.25">
      <c r="H118" s="173"/>
      <c r="I118" s="37"/>
      <c r="U118" s="137"/>
      <c r="V118" s="137"/>
      <c r="W118" s="137"/>
      <c r="X118" s="137"/>
      <c r="Z118" s="137"/>
      <c r="AA118" s="137"/>
      <c r="AB118" s="137"/>
      <c r="AC118" s="137"/>
      <c r="AE118" s="137"/>
      <c r="AF118" s="137"/>
      <c r="AG118" s="137"/>
      <c r="AH118" s="137"/>
    </row>
    <row r="119" spans="8:34" ht="12.75" customHeight="1" x14ac:dyDescent="0.25">
      <c r="H119" s="173"/>
      <c r="I119" s="37"/>
      <c r="U119" s="137"/>
      <c r="V119" s="137"/>
      <c r="W119" s="137"/>
      <c r="X119" s="137"/>
      <c r="Z119" s="137"/>
      <c r="AA119" s="137"/>
      <c r="AB119" s="137"/>
      <c r="AC119" s="137"/>
      <c r="AE119" s="137"/>
      <c r="AF119" s="137"/>
      <c r="AG119" s="137"/>
      <c r="AH119" s="137"/>
    </row>
    <row r="120" spans="8:34" ht="12.75" customHeight="1" x14ac:dyDescent="0.25">
      <c r="H120" s="173"/>
      <c r="I120" s="37"/>
      <c r="U120" s="137"/>
      <c r="V120" s="137"/>
      <c r="W120" s="137"/>
      <c r="X120" s="137"/>
      <c r="Z120" s="137"/>
      <c r="AA120" s="137"/>
      <c r="AB120" s="137"/>
      <c r="AC120" s="137"/>
      <c r="AE120" s="137"/>
      <c r="AF120" s="137"/>
      <c r="AG120" s="137"/>
      <c r="AH120" s="137"/>
    </row>
    <row r="121" spans="8:34" ht="12.75" customHeight="1" x14ac:dyDescent="0.25">
      <c r="H121" s="173"/>
      <c r="I121" s="37"/>
      <c r="U121" s="137"/>
      <c r="V121" s="137"/>
      <c r="W121" s="137"/>
      <c r="X121" s="137"/>
      <c r="Z121" s="137"/>
      <c r="AA121" s="137"/>
      <c r="AB121" s="137"/>
      <c r="AC121" s="137"/>
      <c r="AE121" s="137"/>
      <c r="AF121" s="137"/>
      <c r="AG121" s="137"/>
      <c r="AH121" s="137"/>
    </row>
    <row r="122" spans="8:34" ht="12.75" customHeight="1" x14ac:dyDescent="0.25">
      <c r="H122" s="173"/>
      <c r="I122" s="37"/>
      <c r="U122" s="137"/>
      <c r="V122" s="137"/>
      <c r="W122" s="137"/>
      <c r="X122" s="137"/>
      <c r="Z122" s="137"/>
      <c r="AA122" s="137"/>
      <c r="AB122" s="137"/>
      <c r="AC122" s="137"/>
      <c r="AE122" s="137"/>
      <c r="AF122" s="137"/>
      <c r="AG122" s="137"/>
      <c r="AH122" s="137"/>
    </row>
    <row r="123" spans="8:34" ht="12.75" customHeight="1" x14ac:dyDescent="0.25">
      <c r="H123" s="173"/>
      <c r="I123" s="37"/>
      <c r="U123" s="137"/>
      <c r="V123" s="137"/>
      <c r="W123" s="137"/>
      <c r="X123" s="137"/>
      <c r="Z123" s="137"/>
      <c r="AA123" s="137"/>
      <c r="AB123" s="137"/>
      <c r="AC123" s="137"/>
      <c r="AE123" s="137"/>
      <c r="AF123" s="137"/>
      <c r="AG123" s="137"/>
      <c r="AH123" s="137"/>
    </row>
    <row r="124" spans="8:34" ht="12.75" customHeight="1" x14ac:dyDescent="0.25">
      <c r="H124" s="173"/>
      <c r="I124" s="37"/>
      <c r="U124" s="137"/>
      <c r="V124" s="137"/>
      <c r="W124" s="137"/>
      <c r="X124" s="137"/>
      <c r="Z124" s="137"/>
      <c r="AA124" s="137"/>
      <c r="AB124" s="137"/>
      <c r="AC124" s="137"/>
      <c r="AE124" s="137"/>
      <c r="AF124" s="137"/>
      <c r="AG124" s="137"/>
      <c r="AH124" s="137"/>
    </row>
    <row r="125" spans="8:34" ht="12.75" customHeight="1" x14ac:dyDescent="0.25">
      <c r="H125" s="173"/>
      <c r="I125" s="37"/>
      <c r="U125" s="137"/>
      <c r="V125" s="137"/>
      <c r="W125" s="137"/>
      <c r="X125" s="137"/>
      <c r="Z125" s="137"/>
      <c r="AA125" s="137"/>
      <c r="AB125" s="137"/>
      <c r="AC125" s="137"/>
      <c r="AE125" s="137"/>
      <c r="AF125" s="137"/>
      <c r="AG125" s="137"/>
      <c r="AH125" s="137"/>
    </row>
    <row r="126" spans="8:34" ht="12.75" customHeight="1" x14ac:dyDescent="0.25">
      <c r="H126" s="173"/>
      <c r="I126" s="37"/>
      <c r="U126" s="137"/>
      <c r="V126" s="137"/>
      <c r="W126" s="137"/>
      <c r="X126" s="137"/>
      <c r="Z126" s="137"/>
      <c r="AA126" s="137"/>
      <c r="AB126" s="137"/>
      <c r="AC126" s="137"/>
      <c r="AE126" s="137"/>
      <c r="AF126" s="137"/>
      <c r="AG126" s="137"/>
      <c r="AH126" s="137"/>
    </row>
    <row r="127" spans="8:34" ht="12.75" customHeight="1" x14ac:dyDescent="0.25">
      <c r="H127" s="173"/>
      <c r="I127" s="37"/>
      <c r="U127" s="137"/>
      <c r="V127" s="137"/>
      <c r="W127" s="137"/>
      <c r="X127" s="137"/>
      <c r="Z127" s="137"/>
      <c r="AA127" s="137"/>
      <c r="AB127" s="137"/>
      <c r="AC127" s="137"/>
      <c r="AE127" s="137"/>
      <c r="AF127" s="137"/>
      <c r="AG127" s="137"/>
      <c r="AH127" s="137"/>
    </row>
    <row r="128" spans="8:34" ht="12.75" customHeight="1" x14ac:dyDescent="0.25">
      <c r="H128" s="173"/>
      <c r="I128" s="37"/>
      <c r="U128" s="137"/>
      <c r="V128" s="137"/>
      <c r="W128" s="137"/>
      <c r="X128" s="137"/>
      <c r="Z128" s="137"/>
      <c r="AA128" s="137"/>
      <c r="AB128" s="137"/>
      <c r="AC128" s="137"/>
      <c r="AE128" s="137"/>
      <c r="AF128" s="137"/>
      <c r="AG128" s="137"/>
      <c r="AH128" s="137"/>
    </row>
    <row r="129" spans="8:34" ht="12.75" customHeight="1" x14ac:dyDescent="0.25">
      <c r="H129" s="173"/>
      <c r="I129" s="37"/>
      <c r="U129" s="137"/>
      <c r="V129" s="137"/>
      <c r="W129" s="137"/>
      <c r="X129" s="137"/>
      <c r="Z129" s="137"/>
      <c r="AA129" s="137"/>
      <c r="AB129" s="137"/>
      <c r="AC129" s="137"/>
      <c r="AE129" s="137"/>
      <c r="AF129" s="137"/>
      <c r="AG129" s="137"/>
      <c r="AH129" s="137"/>
    </row>
    <row r="130" spans="8:34" ht="12.75" customHeight="1" x14ac:dyDescent="0.25">
      <c r="H130" s="173"/>
      <c r="I130" s="37"/>
      <c r="U130" s="137"/>
      <c r="V130" s="137"/>
      <c r="W130" s="137"/>
      <c r="X130" s="137"/>
      <c r="Z130" s="137"/>
      <c r="AA130" s="137"/>
      <c r="AB130" s="137"/>
      <c r="AC130" s="137"/>
      <c r="AE130" s="137"/>
      <c r="AF130" s="137"/>
      <c r="AG130" s="137"/>
      <c r="AH130" s="137"/>
    </row>
    <row r="131" spans="8:34" ht="12.75" customHeight="1" x14ac:dyDescent="0.25">
      <c r="H131" s="173"/>
      <c r="I131" s="37"/>
      <c r="U131" s="137"/>
      <c r="V131" s="137"/>
      <c r="W131" s="137"/>
      <c r="X131" s="137"/>
      <c r="Z131" s="137"/>
      <c r="AA131" s="137"/>
      <c r="AB131" s="137"/>
      <c r="AC131" s="137"/>
      <c r="AE131" s="137"/>
      <c r="AF131" s="137"/>
      <c r="AG131" s="137"/>
      <c r="AH131" s="137"/>
    </row>
    <row r="132" spans="8:34" ht="12.75" customHeight="1" x14ac:dyDescent="0.25">
      <c r="H132" s="173"/>
      <c r="I132" s="37"/>
      <c r="U132" s="137"/>
      <c r="V132" s="137"/>
      <c r="W132" s="137"/>
      <c r="X132" s="137"/>
      <c r="Z132" s="137"/>
      <c r="AA132" s="137"/>
      <c r="AB132" s="137"/>
      <c r="AC132" s="137"/>
      <c r="AE132" s="137"/>
      <c r="AF132" s="137"/>
      <c r="AG132" s="137"/>
      <c r="AH132" s="137"/>
    </row>
    <row r="133" spans="8:34" ht="12.75" customHeight="1" x14ac:dyDescent="0.25">
      <c r="H133" s="173"/>
      <c r="I133" s="37"/>
      <c r="U133" s="137"/>
      <c r="V133" s="137"/>
      <c r="W133" s="137"/>
      <c r="X133" s="137"/>
      <c r="Z133" s="137"/>
      <c r="AA133" s="137"/>
      <c r="AB133" s="137"/>
      <c r="AC133" s="137"/>
      <c r="AE133" s="137"/>
      <c r="AF133" s="137"/>
      <c r="AG133" s="137"/>
      <c r="AH133" s="137"/>
    </row>
    <row r="134" spans="8:34" ht="12.75" customHeight="1" x14ac:dyDescent="0.25">
      <c r="H134" s="173"/>
      <c r="I134" s="37"/>
      <c r="U134" s="137"/>
      <c r="V134" s="137"/>
      <c r="W134" s="137"/>
      <c r="X134" s="137"/>
      <c r="Z134" s="137"/>
      <c r="AA134" s="137"/>
      <c r="AB134" s="137"/>
      <c r="AC134" s="137"/>
      <c r="AE134" s="137"/>
      <c r="AF134" s="137"/>
      <c r="AG134" s="137"/>
      <c r="AH134" s="137"/>
    </row>
    <row r="135" spans="8:34" ht="12.75" customHeight="1" x14ac:dyDescent="0.25">
      <c r="H135" s="173"/>
      <c r="I135" s="37"/>
      <c r="U135" s="137"/>
      <c r="V135" s="137"/>
      <c r="W135" s="137"/>
      <c r="X135" s="137"/>
      <c r="Z135" s="137"/>
      <c r="AA135" s="137"/>
      <c r="AB135" s="137"/>
      <c r="AC135" s="137"/>
      <c r="AE135" s="137"/>
      <c r="AF135" s="137"/>
      <c r="AG135" s="137"/>
      <c r="AH135" s="137"/>
    </row>
    <row r="136" spans="8:34" ht="12.75" customHeight="1" x14ac:dyDescent="0.25">
      <c r="H136" s="173"/>
      <c r="I136" s="37"/>
      <c r="U136" s="137"/>
      <c r="V136" s="137"/>
      <c r="W136" s="137"/>
      <c r="X136" s="137"/>
      <c r="Z136" s="137"/>
      <c r="AA136" s="137"/>
      <c r="AB136" s="137"/>
      <c r="AC136" s="137"/>
      <c r="AE136" s="137"/>
      <c r="AF136" s="137"/>
      <c r="AG136" s="137"/>
      <c r="AH136" s="137"/>
    </row>
    <row r="137" spans="8:34" ht="12.75" customHeight="1" x14ac:dyDescent="0.25">
      <c r="H137" s="173"/>
      <c r="I137" s="37"/>
      <c r="U137" s="137"/>
      <c r="V137" s="137"/>
      <c r="W137" s="137"/>
      <c r="X137" s="137"/>
      <c r="Z137" s="137"/>
      <c r="AA137" s="137"/>
      <c r="AB137" s="137"/>
      <c r="AC137" s="137"/>
      <c r="AE137" s="137"/>
      <c r="AF137" s="137"/>
      <c r="AG137" s="137"/>
      <c r="AH137" s="137"/>
    </row>
    <row r="138" spans="8:34" ht="12.75" customHeight="1" x14ac:dyDescent="0.25">
      <c r="H138" s="173"/>
      <c r="I138" s="37"/>
      <c r="U138" s="137"/>
      <c r="V138" s="137"/>
      <c r="W138" s="137"/>
      <c r="X138" s="137"/>
      <c r="Z138" s="137"/>
      <c r="AA138" s="137"/>
      <c r="AB138" s="137"/>
      <c r="AC138" s="137"/>
      <c r="AE138" s="137"/>
      <c r="AF138" s="137"/>
      <c r="AG138" s="137"/>
      <c r="AH138" s="137"/>
    </row>
    <row r="139" spans="8:34" ht="12.75" customHeight="1" x14ac:dyDescent="0.25">
      <c r="H139" s="173"/>
      <c r="I139" s="37"/>
      <c r="U139" s="137"/>
      <c r="V139" s="137"/>
      <c r="W139" s="137"/>
      <c r="X139" s="137"/>
      <c r="Z139" s="137"/>
      <c r="AA139" s="137"/>
      <c r="AB139" s="137"/>
      <c r="AC139" s="137"/>
      <c r="AE139" s="137"/>
      <c r="AF139" s="137"/>
      <c r="AG139" s="137"/>
      <c r="AH139" s="137"/>
    </row>
    <row r="140" spans="8:34" ht="12.75" customHeight="1" x14ac:dyDescent="0.25">
      <c r="H140" s="173"/>
      <c r="I140" s="37"/>
      <c r="U140" s="137"/>
      <c r="V140" s="137"/>
      <c r="W140" s="137"/>
      <c r="X140" s="137"/>
      <c r="Z140" s="137"/>
      <c r="AA140" s="137"/>
      <c r="AB140" s="137"/>
      <c r="AC140" s="137"/>
      <c r="AE140" s="137"/>
      <c r="AF140" s="137"/>
      <c r="AG140" s="137"/>
      <c r="AH140" s="137"/>
    </row>
    <row r="141" spans="8:34" ht="12.75" customHeight="1" x14ac:dyDescent="0.25">
      <c r="H141" s="173"/>
      <c r="I141" s="37"/>
      <c r="U141" s="137"/>
      <c r="V141" s="137"/>
      <c r="W141" s="137"/>
      <c r="X141" s="137"/>
      <c r="Z141" s="137"/>
      <c r="AA141" s="137"/>
      <c r="AB141" s="137"/>
      <c r="AC141" s="137"/>
      <c r="AE141" s="137"/>
      <c r="AF141" s="137"/>
      <c r="AG141" s="137"/>
      <c r="AH141" s="137"/>
    </row>
    <row r="142" spans="8:34" ht="12.75" customHeight="1" x14ac:dyDescent="0.25">
      <c r="H142" s="173"/>
      <c r="I142" s="37"/>
      <c r="U142" s="137"/>
      <c r="V142" s="137"/>
      <c r="W142" s="137"/>
      <c r="X142" s="137"/>
      <c r="Z142" s="137"/>
      <c r="AA142" s="137"/>
      <c r="AB142" s="137"/>
      <c r="AC142" s="137"/>
      <c r="AE142" s="137"/>
      <c r="AF142" s="137"/>
      <c r="AG142" s="137"/>
      <c r="AH142" s="137"/>
    </row>
    <row r="143" spans="8:34" ht="12.75" customHeight="1" x14ac:dyDescent="0.25">
      <c r="H143" s="173"/>
      <c r="I143" s="37"/>
      <c r="U143" s="137"/>
      <c r="V143" s="137"/>
      <c r="W143" s="137"/>
      <c r="X143" s="137"/>
      <c r="Z143" s="137"/>
      <c r="AA143" s="137"/>
      <c r="AB143" s="137"/>
      <c r="AC143" s="137"/>
      <c r="AE143" s="137"/>
      <c r="AF143" s="137"/>
      <c r="AG143" s="137"/>
      <c r="AH143" s="137"/>
    </row>
    <row r="144" spans="8:34" ht="12.75" customHeight="1" x14ac:dyDescent="0.25">
      <c r="H144" s="173"/>
      <c r="I144" s="37"/>
      <c r="U144" s="137"/>
      <c r="V144" s="137"/>
      <c r="W144" s="137"/>
      <c r="X144" s="137"/>
      <c r="Z144" s="137"/>
      <c r="AA144" s="137"/>
      <c r="AB144" s="137"/>
      <c r="AC144" s="137"/>
      <c r="AE144" s="137"/>
      <c r="AF144" s="137"/>
      <c r="AG144" s="137"/>
      <c r="AH144" s="137"/>
    </row>
    <row r="145" spans="8:34" ht="12.75" customHeight="1" x14ac:dyDescent="0.25">
      <c r="H145" s="173"/>
      <c r="I145" s="37"/>
      <c r="U145" s="137"/>
      <c r="V145" s="137"/>
      <c r="W145" s="137"/>
      <c r="X145" s="137"/>
      <c r="Z145" s="137"/>
      <c r="AA145" s="137"/>
      <c r="AB145" s="137"/>
      <c r="AC145" s="137"/>
      <c r="AE145" s="137"/>
      <c r="AF145" s="137"/>
      <c r="AG145" s="137"/>
      <c r="AH145" s="137"/>
    </row>
    <row r="146" spans="8:34" ht="12.75" customHeight="1" x14ac:dyDescent="0.25">
      <c r="H146" s="173"/>
      <c r="I146" s="37"/>
      <c r="U146" s="137"/>
      <c r="V146" s="137"/>
      <c r="W146" s="137"/>
      <c r="X146" s="137"/>
      <c r="Z146" s="137"/>
      <c r="AA146" s="137"/>
      <c r="AB146" s="137"/>
      <c r="AC146" s="137"/>
      <c r="AE146" s="137"/>
      <c r="AF146" s="137"/>
      <c r="AG146" s="137"/>
      <c r="AH146" s="137"/>
    </row>
    <row r="147" spans="8:34" ht="12.75" customHeight="1" x14ac:dyDescent="0.25">
      <c r="H147" s="173"/>
      <c r="I147" s="37"/>
      <c r="U147" s="137"/>
      <c r="V147" s="137"/>
      <c r="W147" s="137"/>
      <c r="X147" s="137"/>
      <c r="Z147" s="137"/>
      <c r="AA147" s="137"/>
      <c r="AB147" s="137"/>
      <c r="AC147" s="137"/>
      <c r="AE147" s="137"/>
      <c r="AF147" s="137"/>
      <c r="AG147" s="137"/>
      <c r="AH147" s="137"/>
    </row>
    <row r="148" spans="8:34" ht="12.75" customHeight="1" x14ac:dyDescent="0.25">
      <c r="H148" s="173"/>
      <c r="I148" s="37"/>
      <c r="U148" s="137"/>
      <c r="V148" s="137"/>
      <c r="W148" s="137"/>
      <c r="X148" s="137"/>
      <c r="Z148" s="137"/>
      <c r="AA148" s="137"/>
      <c r="AB148" s="137"/>
      <c r="AC148" s="137"/>
      <c r="AE148" s="137"/>
      <c r="AF148" s="137"/>
      <c r="AG148" s="137"/>
      <c r="AH148" s="137"/>
    </row>
    <row r="149" spans="8:34" ht="12.75" customHeight="1" x14ac:dyDescent="0.25">
      <c r="H149" s="173"/>
      <c r="I149" s="37"/>
      <c r="U149" s="137"/>
      <c r="V149" s="137"/>
      <c r="W149" s="137"/>
      <c r="X149" s="137"/>
      <c r="Z149" s="137"/>
      <c r="AA149" s="137"/>
      <c r="AB149" s="137"/>
      <c r="AC149" s="137"/>
      <c r="AE149" s="137"/>
      <c r="AF149" s="137"/>
      <c r="AG149" s="137"/>
      <c r="AH149" s="137"/>
    </row>
    <row r="150" spans="8:34" ht="12.75" customHeight="1" x14ac:dyDescent="0.25">
      <c r="H150" s="173"/>
      <c r="I150" s="37"/>
      <c r="U150" s="137"/>
      <c r="V150" s="137"/>
      <c r="W150" s="137"/>
      <c r="X150" s="137"/>
      <c r="Z150" s="137"/>
      <c r="AA150" s="137"/>
      <c r="AB150" s="137"/>
      <c r="AC150" s="137"/>
      <c r="AE150" s="137"/>
      <c r="AF150" s="137"/>
      <c r="AG150" s="137"/>
      <c r="AH150" s="137"/>
    </row>
    <row r="151" spans="8:34" ht="12.75" customHeight="1" x14ac:dyDescent="0.25">
      <c r="H151" s="173"/>
      <c r="I151" s="37"/>
      <c r="U151" s="137"/>
      <c r="V151" s="137"/>
      <c r="W151" s="137"/>
      <c r="X151" s="137"/>
      <c r="Z151" s="137"/>
      <c r="AA151" s="137"/>
      <c r="AB151" s="137"/>
      <c r="AC151" s="137"/>
      <c r="AE151" s="137"/>
      <c r="AF151" s="137"/>
      <c r="AG151" s="137"/>
      <c r="AH151" s="137"/>
    </row>
    <row r="152" spans="8:34" ht="12.75" customHeight="1" x14ac:dyDescent="0.25">
      <c r="H152" s="173"/>
      <c r="I152" s="37"/>
      <c r="U152" s="137"/>
      <c r="V152" s="137"/>
      <c r="W152" s="137"/>
      <c r="X152" s="137"/>
      <c r="Z152" s="137"/>
      <c r="AA152" s="137"/>
      <c r="AB152" s="137"/>
      <c r="AC152" s="137"/>
      <c r="AE152" s="137"/>
      <c r="AF152" s="137"/>
      <c r="AG152" s="137"/>
      <c r="AH152" s="137"/>
    </row>
    <row r="153" spans="8:34" ht="12.75" customHeight="1" x14ac:dyDescent="0.25">
      <c r="H153" s="173"/>
      <c r="I153" s="37"/>
      <c r="U153" s="137"/>
      <c r="V153" s="137"/>
      <c r="W153" s="137"/>
      <c r="X153" s="137"/>
      <c r="Z153" s="137"/>
      <c r="AA153" s="137"/>
      <c r="AB153" s="137"/>
      <c r="AC153" s="137"/>
      <c r="AE153" s="137"/>
      <c r="AF153" s="137"/>
      <c r="AG153" s="137"/>
      <c r="AH153" s="137"/>
    </row>
    <row r="154" spans="8:34" ht="12.75" customHeight="1" x14ac:dyDescent="0.25">
      <c r="H154" s="173"/>
      <c r="I154" s="37"/>
      <c r="U154" s="137"/>
      <c r="V154" s="137"/>
      <c r="W154" s="137"/>
      <c r="X154" s="137"/>
      <c r="Z154" s="137"/>
      <c r="AA154" s="137"/>
      <c r="AB154" s="137"/>
      <c r="AC154" s="137"/>
      <c r="AE154" s="137"/>
      <c r="AF154" s="137"/>
      <c r="AG154" s="137"/>
      <c r="AH154" s="137"/>
    </row>
    <row r="155" spans="8:34" ht="12.75" customHeight="1" x14ac:dyDescent="0.25">
      <c r="H155" s="173"/>
      <c r="I155" s="37"/>
      <c r="U155" s="137"/>
      <c r="V155" s="137"/>
      <c r="W155" s="137"/>
      <c r="X155" s="137"/>
      <c r="Z155" s="137"/>
      <c r="AA155" s="137"/>
      <c r="AB155" s="137"/>
      <c r="AC155" s="137"/>
      <c r="AE155" s="137"/>
      <c r="AF155" s="137"/>
      <c r="AG155" s="137"/>
      <c r="AH155" s="137"/>
    </row>
    <row r="156" spans="8:34" ht="12.75" customHeight="1" x14ac:dyDescent="0.25">
      <c r="H156" s="173"/>
      <c r="I156" s="37"/>
      <c r="U156" s="137"/>
      <c r="V156" s="137"/>
      <c r="W156" s="137"/>
      <c r="X156" s="137"/>
      <c r="Z156" s="137"/>
      <c r="AA156" s="137"/>
      <c r="AB156" s="137"/>
      <c r="AC156" s="137"/>
      <c r="AE156" s="137"/>
      <c r="AF156" s="137"/>
      <c r="AG156" s="137"/>
      <c r="AH156" s="137"/>
    </row>
    <row r="157" spans="8:34" ht="12.75" customHeight="1" x14ac:dyDescent="0.25">
      <c r="H157" s="173"/>
      <c r="I157" s="37"/>
      <c r="U157" s="137"/>
      <c r="V157" s="137"/>
      <c r="W157" s="137"/>
      <c r="X157" s="137"/>
      <c r="Z157" s="137"/>
      <c r="AA157" s="137"/>
      <c r="AB157" s="137"/>
      <c r="AC157" s="137"/>
      <c r="AE157" s="137"/>
      <c r="AF157" s="137"/>
      <c r="AG157" s="137"/>
      <c r="AH157" s="137"/>
    </row>
    <row r="158" spans="8:34" ht="12.75" customHeight="1" x14ac:dyDescent="0.25">
      <c r="H158" s="173"/>
      <c r="I158" s="37"/>
      <c r="U158" s="137"/>
      <c r="V158" s="137"/>
      <c r="W158" s="137"/>
      <c r="X158" s="137"/>
      <c r="Z158" s="137"/>
      <c r="AA158" s="137"/>
      <c r="AB158" s="137"/>
      <c r="AC158" s="137"/>
      <c r="AE158" s="137"/>
      <c r="AF158" s="137"/>
      <c r="AG158" s="137"/>
      <c r="AH158" s="137"/>
    </row>
    <row r="159" spans="8:34" ht="12.75" customHeight="1" x14ac:dyDescent="0.25">
      <c r="H159" s="173"/>
      <c r="I159" s="37"/>
      <c r="U159" s="137"/>
      <c r="V159" s="137"/>
      <c r="W159" s="137"/>
      <c r="X159" s="137"/>
      <c r="Z159" s="137"/>
      <c r="AA159" s="137"/>
      <c r="AB159" s="137"/>
      <c r="AC159" s="137"/>
      <c r="AE159" s="137"/>
      <c r="AF159" s="137"/>
      <c r="AG159" s="137"/>
      <c r="AH159" s="137"/>
    </row>
    <row r="160" spans="8:34" ht="12.75" customHeight="1" x14ac:dyDescent="0.25">
      <c r="H160" s="173"/>
      <c r="I160" s="37"/>
      <c r="U160" s="137"/>
      <c r="V160" s="137"/>
      <c r="W160" s="137"/>
      <c r="X160" s="137"/>
      <c r="Z160" s="137"/>
      <c r="AA160" s="137"/>
      <c r="AB160" s="137"/>
      <c r="AC160" s="137"/>
      <c r="AE160" s="137"/>
      <c r="AF160" s="137"/>
      <c r="AG160" s="137"/>
      <c r="AH160" s="137"/>
    </row>
    <row r="161" spans="8:34" ht="12.75" customHeight="1" x14ac:dyDescent="0.25">
      <c r="H161" s="173"/>
      <c r="I161" s="37"/>
      <c r="U161" s="137"/>
      <c r="V161" s="137"/>
      <c r="W161" s="137"/>
      <c r="X161" s="137"/>
      <c r="Z161" s="137"/>
      <c r="AA161" s="137"/>
      <c r="AB161" s="137"/>
      <c r="AC161" s="137"/>
      <c r="AE161" s="137"/>
      <c r="AF161" s="137"/>
      <c r="AG161" s="137"/>
      <c r="AH161" s="137"/>
    </row>
    <row r="162" spans="8:34" ht="12.75" customHeight="1" x14ac:dyDescent="0.25">
      <c r="H162" s="173"/>
      <c r="I162" s="37"/>
      <c r="U162" s="137"/>
      <c r="V162" s="137"/>
      <c r="W162" s="137"/>
      <c r="X162" s="137"/>
      <c r="Z162" s="137"/>
      <c r="AA162" s="137"/>
      <c r="AB162" s="137"/>
      <c r="AC162" s="137"/>
      <c r="AE162" s="137"/>
      <c r="AF162" s="137"/>
      <c r="AG162" s="137"/>
      <c r="AH162" s="137"/>
    </row>
    <row r="163" spans="8:34" ht="12.75" customHeight="1" x14ac:dyDescent="0.25">
      <c r="H163" s="173"/>
      <c r="I163" s="37"/>
      <c r="U163" s="137"/>
      <c r="V163" s="137"/>
      <c r="W163" s="137"/>
      <c r="X163" s="137"/>
      <c r="Z163" s="137"/>
      <c r="AA163" s="137"/>
      <c r="AB163" s="137"/>
      <c r="AC163" s="137"/>
      <c r="AE163" s="137"/>
      <c r="AF163" s="137"/>
      <c r="AG163" s="137"/>
      <c r="AH163" s="137"/>
    </row>
    <row r="164" spans="8:34" ht="12.75" customHeight="1" x14ac:dyDescent="0.25">
      <c r="H164" s="173"/>
      <c r="I164" s="37"/>
      <c r="U164" s="137"/>
      <c r="V164" s="137"/>
      <c r="W164" s="137"/>
      <c r="X164" s="137"/>
      <c r="Z164" s="137"/>
      <c r="AA164" s="137"/>
      <c r="AB164" s="137"/>
      <c r="AC164" s="137"/>
      <c r="AE164" s="137"/>
      <c r="AF164" s="137"/>
      <c r="AG164" s="137"/>
      <c r="AH164" s="137"/>
    </row>
    <row r="165" spans="8:34" ht="12.75" customHeight="1" x14ac:dyDescent="0.25">
      <c r="H165" s="173"/>
      <c r="I165" s="37"/>
      <c r="U165" s="137"/>
      <c r="V165" s="137"/>
      <c r="W165" s="137"/>
      <c r="X165" s="137"/>
      <c r="Z165" s="137"/>
      <c r="AA165" s="137"/>
      <c r="AB165" s="137"/>
      <c r="AC165" s="137"/>
      <c r="AE165" s="137"/>
      <c r="AF165" s="137"/>
      <c r="AG165" s="137"/>
      <c r="AH165" s="137"/>
    </row>
    <row r="166" spans="8:34" ht="12.75" customHeight="1" x14ac:dyDescent="0.25">
      <c r="H166" s="173"/>
      <c r="I166" s="37"/>
      <c r="U166" s="137"/>
      <c r="V166" s="137"/>
      <c r="W166" s="137"/>
      <c r="X166" s="137"/>
      <c r="Z166" s="137"/>
      <c r="AA166" s="137"/>
      <c r="AB166" s="137"/>
      <c r="AC166" s="137"/>
      <c r="AE166" s="137"/>
      <c r="AF166" s="137"/>
      <c r="AG166" s="137"/>
      <c r="AH166" s="137"/>
    </row>
    <row r="167" spans="8:34" ht="12.75" customHeight="1" x14ac:dyDescent="0.25">
      <c r="H167" s="173"/>
      <c r="I167" s="37"/>
      <c r="U167" s="137"/>
      <c r="V167" s="137"/>
      <c r="W167" s="137"/>
      <c r="X167" s="137"/>
      <c r="Z167" s="137"/>
      <c r="AA167" s="137"/>
      <c r="AB167" s="137"/>
      <c r="AC167" s="137"/>
      <c r="AE167" s="137"/>
      <c r="AF167" s="137"/>
      <c r="AG167" s="137"/>
      <c r="AH167" s="137"/>
    </row>
    <row r="168" spans="8:34" ht="12.75" customHeight="1" x14ac:dyDescent="0.25">
      <c r="H168" s="173"/>
      <c r="I168" s="37"/>
      <c r="U168" s="137"/>
      <c r="V168" s="137"/>
      <c r="W168" s="137"/>
      <c r="X168" s="137"/>
      <c r="Z168" s="137"/>
      <c r="AA168" s="137"/>
      <c r="AB168" s="137"/>
      <c r="AC168" s="137"/>
      <c r="AE168" s="137"/>
      <c r="AF168" s="137"/>
      <c r="AG168" s="137"/>
      <c r="AH168" s="137"/>
    </row>
    <row r="169" spans="8:34" ht="12.75" customHeight="1" x14ac:dyDescent="0.25">
      <c r="H169" s="173"/>
      <c r="I169" s="37"/>
      <c r="U169" s="137"/>
      <c r="V169" s="137"/>
      <c r="W169" s="137"/>
      <c r="X169" s="137"/>
      <c r="Z169" s="137"/>
      <c r="AA169" s="137"/>
      <c r="AB169" s="137"/>
      <c r="AC169" s="137"/>
      <c r="AE169" s="137"/>
      <c r="AF169" s="137"/>
      <c r="AG169" s="137"/>
      <c r="AH169" s="137"/>
    </row>
    <row r="170" spans="8:34" ht="12.75" customHeight="1" x14ac:dyDescent="0.25">
      <c r="H170" s="173"/>
      <c r="I170" s="37"/>
      <c r="U170" s="137"/>
      <c r="V170" s="137"/>
      <c r="W170" s="137"/>
      <c r="X170" s="137"/>
      <c r="Z170" s="137"/>
      <c r="AA170" s="137"/>
      <c r="AB170" s="137"/>
      <c r="AC170" s="137"/>
      <c r="AE170" s="137"/>
      <c r="AF170" s="137"/>
      <c r="AG170" s="137"/>
      <c r="AH170" s="137"/>
    </row>
    <row r="171" spans="8:34" ht="12.75" customHeight="1" x14ac:dyDescent="0.25">
      <c r="H171" s="173"/>
      <c r="I171" s="37"/>
      <c r="U171" s="137"/>
      <c r="V171" s="137"/>
      <c r="W171" s="137"/>
      <c r="X171" s="137"/>
      <c r="Z171" s="137"/>
      <c r="AA171" s="137"/>
      <c r="AB171" s="137"/>
      <c r="AC171" s="137"/>
      <c r="AE171" s="137"/>
      <c r="AF171" s="137"/>
      <c r="AG171" s="137"/>
      <c r="AH171" s="137"/>
    </row>
    <row r="172" spans="8:34" ht="12.75" customHeight="1" x14ac:dyDescent="0.25">
      <c r="H172" s="173"/>
      <c r="I172" s="37"/>
      <c r="U172" s="137"/>
      <c r="V172" s="137"/>
      <c r="W172" s="137"/>
      <c r="X172" s="137"/>
      <c r="Z172" s="137"/>
      <c r="AA172" s="137"/>
      <c r="AB172" s="137"/>
      <c r="AC172" s="137"/>
      <c r="AE172" s="137"/>
      <c r="AF172" s="137"/>
      <c r="AG172" s="137"/>
      <c r="AH172" s="137"/>
    </row>
    <row r="173" spans="8:34" ht="12.75" customHeight="1" x14ac:dyDescent="0.25">
      <c r="H173" s="173"/>
      <c r="I173" s="37"/>
      <c r="U173" s="137"/>
      <c r="V173" s="137"/>
      <c r="W173" s="137"/>
      <c r="X173" s="137"/>
      <c r="Z173" s="137"/>
      <c r="AA173" s="137"/>
      <c r="AB173" s="137"/>
      <c r="AC173" s="137"/>
      <c r="AE173" s="137"/>
      <c r="AF173" s="137"/>
      <c r="AG173" s="137"/>
      <c r="AH173" s="137"/>
    </row>
    <row r="174" spans="8:34" ht="12.75" customHeight="1" x14ac:dyDescent="0.25">
      <c r="H174" s="173"/>
      <c r="I174" s="37"/>
      <c r="U174" s="137"/>
      <c r="V174" s="137"/>
      <c r="W174" s="137"/>
      <c r="X174" s="137"/>
      <c r="Z174" s="137"/>
      <c r="AA174" s="137"/>
      <c r="AB174" s="137"/>
      <c r="AC174" s="137"/>
      <c r="AE174" s="137"/>
      <c r="AF174" s="137"/>
      <c r="AG174" s="137"/>
      <c r="AH174" s="137"/>
    </row>
    <row r="175" spans="8:34" ht="12.75" customHeight="1" x14ac:dyDescent="0.25">
      <c r="H175" s="173"/>
      <c r="I175" s="37"/>
      <c r="U175" s="137"/>
      <c r="V175" s="137"/>
      <c r="W175" s="137"/>
      <c r="X175" s="137"/>
      <c r="Z175" s="137"/>
      <c r="AA175" s="137"/>
      <c r="AB175" s="137"/>
      <c r="AC175" s="137"/>
      <c r="AE175" s="137"/>
      <c r="AF175" s="137"/>
      <c r="AG175" s="137"/>
      <c r="AH175" s="137"/>
    </row>
    <row r="176" spans="8:34" ht="12.75" customHeight="1" x14ac:dyDescent="0.25">
      <c r="H176" s="173"/>
      <c r="I176" s="37"/>
      <c r="U176" s="137"/>
      <c r="V176" s="137"/>
      <c r="W176" s="137"/>
      <c r="X176" s="137"/>
      <c r="Z176" s="137"/>
      <c r="AA176" s="137"/>
      <c r="AB176" s="137"/>
      <c r="AC176" s="137"/>
      <c r="AE176" s="137"/>
      <c r="AF176" s="137"/>
      <c r="AG176" s="137"/>
      <c r="AH176" s="137"/>
    </row>
    <row r="177" spans="8:34" ht="12.75" customHeight="1" x14ac:dyDescent="0.25">
      <c r="H177" s="173"/>
      <c r="I177" s="37"/>
      <c r="U177" s="137"/>
      <c r="V177" s="137"/>
      <c r="W177" s="137"/>
      <c r="X177" s="137"/>
      <c r="Z177" s="137"/>
      <c r="AA177" s="137"/>
      <c r="AB177" s="137"/>
      <c r="AC177" s="137"/>
      <c r="AE177" s="137"/>
      <c r="AF177" s="137"/>
      <c r="AG177" s="137"/>
      <c r="AH177" s="137"/>
    </row>
    <row r="178" spans="8:34" ht="12.75" customHeight="1" x14ac:dyDescent="0.25">
      <c r="H178" s="173"/>
      <c r="I178" s="37"/>
      <c r="U178" s="137"/>
      <c r="V178" s="137"/>
      <c r="W178" s="137"/>
      <c r="X178" s="137"/>
      <c r="Z178" s="137"/>
      <c r="AA178" s="137"/>
      <c r="AB178" s="137"/>
      <c r="AC178" s="137"/>
      <c r="AE178" s="137"/>
      <c r="AF178" s="137"/>
      <c r="AG178" s="137"/>
      <c r="AH178" s="137"/>
    </row>
    <row r="179" spans="8:34" ht="12.75" customHeight="1" x14ac:dyDescent="0.25">
      <c r="H179" s="173"/>
      <c r="I179" s="37"/>
      <c r="U179" s="137"/>
      <c r="V179" s="137"/>
      <c r="W179" s="137"/>
      <c r="X179" s="137"/>
      <c r="Z179" s="137"/>
      <c r="AA179" s="137"/>
      <c r="AB179" s="137"/>
      <c r="AC179" s="137"/>
      <c r="AE179" s="137"/>
      <c r="AF179" s="137"/>
      <c r="AG179" s="137"/>
      <c r="AH179" s="137"/>
    </row>
    <row r="180" spans="8:34" ht="12.75" customHeight="1" x14ac:dyDescent="0.25">
      <c r="H180" s="173"/>
      <c r="I180" s="37"/>
      <c r="U180" s="137"/>
      <c r="V180" s="137"/>
      <c r="W180" s="137"/>
      <c r="X180" s="137"/>
      <c r="Z180" s="137"/>
      <c r="AA180" s="137"/>
      <c r="AB180" s="137"/>
      <c r="AC180" s="137"/>
      <c r="AE180" s="137"/>
      <c r="AF180" s="137"/>
      <c r="AG180" s="137"/>
      <c r="AH180" s="137"/>
    </row>
    <row r="181" spans="8:34" ht="12.75" customHeight="1" x14ac:dyDescent="0.25">
      <c r="H181" s="173"/>
      <c r="I181" s="37"/>
      <c r="U181" s="137"/>
      <c r="V181" s="137"/>
      <c r="W181" s="137"/>
      <c r="X181" s="137"/>
      <c r="Z181" s="137"/>
      <c r="AA181" s="137"/>
      <c r="AB181" s="137"/>
      <c r="AC181" s="137"/>
      <c r="AE181" s="137"/>
      <c r="AF181" s="137"/>
      <c r="AG181" s="137"/>
      <c r="AH181" s="137"/>
    </row>
    <row r="182" spans="8:34" ht="12.75" customHeight="1" x14ac:dyDescent="0.25">
      <c r="H182" s="173"/>
      <c r="I182" s="37"/>
      <c r="U182" s="137"/>
      <c r="V182" s="137"/>
      <c r="W182" s="137"/>
      <c r="X182" s="137"/>
      <c r="Z182" s="137"/>
      <c r="AA182" s="137"/>
      <c r="AB182" s="137"/>
      <c r="AC182" s="137"/>
      <c r="AE182" s="137"/>
      <c r="AF182" s="137"/>
      <c r="AG182" s="137"/>
      <c r="AH182" s="137"/>
    </row>
    <row r="183" spans="8:34" ht="12.75" customHeight="1" x14ac:dyDescent="0.25">
      <c r="H183" s="173"/>
      <c r="I183" s="37"/>
      <c r="U183" s="137"/>
      <c r="V183" s="137"/>
      <c r="W183" s="137"/>
      <c r="X183" s="137"/>
      <c r="Z183" s="137"/>
      <c r="AA183" s="137"/>
      <c r="AB183" s="137"/>
      <c r="AC183" s="137"/>
      <c r="AE183" s="137"/>
      <c r="AF183" s="137"/>
      <c r="AG183" s="137"/>
      <c r="AH183" s="137"/>
    </row>
    <row r="184" spans="8:34" ht="12.75" customHeight="1" x14ac:dyDescent="0.25">
      <c r="H184" s="173"/>
      <c r="I184" s="37"/>
      <c r="U184" s="137"/>
      <c r="V184" s="137"/>
      <c r="W184" s="137"/>
      <c r="X184" s="137"/>
      <c r="Z184" s="137"/>
      <c r="AA184" s="137"/>
      <c r="AB184" s="137"/>
      <c r="AC184" s="137"/>
      <c r="AE184" s="137"/>
      <c r="AF184" s="137"/>
      <c r="AG184" s="137"/>
      <c r="AH184" s="137"/>
    </row>
    <row r="185" spans="8:34" ht="12.75" customHeight="1" x14ac:dyDescent="0.25">
      <c r="H185" s="173"/>
      <c r="I185" s="37"/>
      <c r="U185" s="137"/>
      <c r="V185" s="137"/>
      <c r="W185" s="137"/>
      <c r="X185" s="137"/>
      <c r="Z185" s="137"/>
      <c r="AA185" s="137"/>
      <c r="AB185" s="137"/>
      <c r="AC185" s="137"/>
      <c r="AE185" s="137"/>
      <c r="AF185" s="137"/>
      <c r="AG185" s="137"/>
      <c r="AH185" s="137"/>
    </row>
    <row r="186" spans="8:34" ht="12.75" customHeight="1" x14ac:dyDescent="0.25">
      <c r="H186" s="173"/>
      <c r="I186" s="37"/>
      <c r="U186" s="137"/>
      <c r="V186" s="137"/>
      <c r="W186" s="137"/>
      <c r="X186" s="137"/>
      <c r="Z186" s="137"/>
      <c r="AA186" s="137"/>
      <c r="AB186" s="137"/>
      <c r="AC186" s="137"/>
      <c r="AE186" s="137"/>
      <c r="AF186" s="137"/>
      <c r="AG186" s="137"/>
      <c r="AH186" s="137"/>
    </row>
    <row r="187" spans="8:34" ht="12.75" customHeight="1" x14ac:dyDescent="0.25">
      <c r="H187" s="173"/>
      <c r="I187" s="37"/>
      <c r="U187" s="137"/>
      <c r="V187" s="137"/>
      <c r="W187" s="137"/>
      <c r="X187" s="137"/>
      <c r="Z187" s="137"/>
      <c r="AA187" s="137"/>
      <c r="AB187" s="137"/>
      <c r="AC187" s="137"/>
      <c r="AE187" s="137"/>
      <c r="AF187" s="137"/>
      <c r="AG187" s="137"/>
      <c r="AH187" s="137"/>
    </row>
    <row r="188" spans="8:34" ht="12.75" customHeight="1" x14ac:dyDescent="0.25">
      <c r="H188" s="173"/>
      <c r="I188" s="37"/>
      <c r="U188" s="137"/>
      <c r="V188" s="137"/>
      <c r="W188" s="137"/>
      <c r="X188" s="137"/>
      <c r="Z188" s="137"/>
      <c r="AA188" s="137"/>
      <c r="AB188" s="137"/>
      <c r="AC188" s="137"/>
      <c r="AE188" s="137"/>
      <c r="AF188" s="137"/>
      <c r="AG188" s="137"/>
      <c r="AH188" s="137"/>
    </row>
    <row r="189" spans="8:34" ht="12.75" customHeight="1" x14ac:dyDescent="0.25">
      <c r="H189" s="173"/>
      <c r="I189" s="37"/>
      <c r="U189" s="137"/>
      <c r="V189" s="137"/>
      <c r="W189" s="137"/>
      <c r="X189" s="137"/>
      <c r="Z189" s="137"/>
      <c r="AA189" s="137"/>
      <c r="AB189" s="137"/>
      <c r="AC189" s="137"/>
      <c r="AE189" s="137"/>
      <c r="AF189" s="137"/>
      <c r="AG189" s="137"/>
      <c r="AH189" s="137"/>
    </row>
    <row r="190" spans="8:34" ht="12.75" customHeight="1" x14ac:dyDescent="0.25">
      <c r="H190" s="173"/>
      <c r="I190" s="37"/>
      <c r="U190" s="137"/>
      <c r="V190" s="137"/>
      <c r="W190" s="137"/>
      <c r="X190" s="137"/>
      <c r="Z190" s="137"/>
      <c r="AA190" s="137"/>
      <c r="AB190" s="137"/>
      <c r="AC190" s="137"/>
      <c r="AE190" s="137"/>
      <c r="AF190" s="137"/>
      <c r="AG190" s="137"/>
      <c r="AH190" s="137"/>
    </row>
    <row r="191" spans="8:34" ht="12.75" customHeight="1" x14ac:dyDescent="0.25">
      <c r="H191" s="173"/>
      <c r="I191" s="37"/>
      <c r="U191" s="137"/>
      <c r="V191" s="137"/>
      <c r="W191" s="137"/>
      <c r="X191" s="137"/>
      <c r="Z191" s="137"/>
      <c r="AA191" s="137"/>
      <c r="AB191" s="137"/>
      <c r="AC191" s="137"/>
      <c r="AE191" s="137"/>
      <c r="AF191" s="137"/>
      <c r="AG191" s="137"/>
      <c r="AH191" s="137"/>
    </row>
    <row r="192" spans="8:34" ht="12.75" customHeight="1" x14ac:dyDescent="0.25">
      <c r="H192" s="173"/>
      <c r="I192" s="37"/>
      <c r="U192" s="137"/>
      <c r="V192" s="137"/>
      <c r="W192" s="137"/>
      <c r="X192" s="137"/>
      <c r="Z192" s="137"/>
      <c r="AA192" s="137"/>
      <c r="AB192" s="137"/>
      <c r="AC192" s="137"/>
      <c r="AE192" s="137"/>
      <c r="AF192" s="137"/>
      <c r="AG192" s="137"/>
      <c r="AH192" s="137"/>
    </row>
    <row r="193" spans="8:34" ht="12.75" customHeight="1" x14ac:dyDescent="0.25">
      <c r="H193" s="173"/>
      <c r="I193" s="37"/>
      <c r="U193" s="137"/>
      <c r="V193" s="137"/>
      <c r="W193" s="137"/>
      <c r="X193" s="137"/>
      <c r="Z193" s="137"/>
      <c r="AA193" s="137"/>
      <c r="AB193" s="137"/>
      <c r="AC193" s="137"/>
      <c r="AE193" s="137"/>
      <c r="AF193" s="137"/>
      <c r="AG193" s="137"/>
      <c r="AH193" s="137"/>
    </row>
    <row r="194" spans="8:34" ht="12.75" customHeight="1" x14ac:dyDescent="0.25">
      <c r="H194" s="173"/>
      <c r="I194" s="37"/>
      <c r="U194" s="137"/>
      <c r="V194" s="137"/>
      <c r="W194" s="137"/>
      <c r="X194" s="137"/>
      <c r="Z194" s="137"/>
      <c r="AA194" s="137"/>
      <c r="AB194" s="137"/>
      <c r="AC194" s="137"/>
      <c r="AE194" s="137"/>
      <c r="AF194" s="137"/>
      <c r="AG194" s="137"/>
      <c r="AH194" s="137"/>
    </row>
    <row r="195" spans="8:34" ht="12.75" customHeight="1" x14ac:dyDescent="0.25">
      <c r="H195" s="173"/>
      <c r="I195" s="37"/>
      <c r="U195" s="137"/>
      <c r="V195" s="137"/>
      <c r="W195" s="137"/>
      <c r="X195" s="137"/>
      <c r="Z195" s="137"/>
      <c r="AA195" s="137"/>
      <c r="AB195" s="137"/>
      <c r="AC195" s="137"/>
      <c r="AE195" s="137"/>
      <c r="AF195" s="137"/>
      <c r="AG195" s="137"/>
      <c r="AH195" s="137"/>
    </row>
    <row r="196" spans="8:34" ht="12.75" customHeight="1" x14ac:dyDescent="0.25">
      <c r="H196" s="173"/>
      <c r="I196" s="37"/>
      <c r="U196" s="137"/>
      <c r="V196" s="137"/>
      <c r="W196" s="137"/>
      <c r="X196" s="137"/>
      <c r="Z196" s="137"/>
      <c r="AA196" s="137"/>
      <c r="AB196" s="137"/>
      <c r="AC196" s="137"/>
      <c r="AE196" s="137"/>
      <c r="AF196" s="137"/>
      <c r="AG196" s="137"/>
      <c r="AH196" s="137"/>
    </row>
    <row r="197" spans="8:34" ht="12.75" customHeight="1" x14ac:dyDescent="0.25">
      <c r="H197" s="173"/>
      <c r="I197" s="37"/>
      <c r="U197" s="137"/>
      <c r="V197" s="137"/>
      <c r="W197" s="137"/>
      <c r="X197" s="137"/>
      <c r="Z197" s="137"/>
      <c r="AA197" s="137"/>
      <c r="AB197" s="137"/>
      <c r="AC197" s="137"/>
      <c r="AE197" s="137"/>
      <c r="AF197" s="137"/>
      <c r="AG197" s="137"/>
      <c r="AH197" s="137"/>
    </row>
    <row r="198" spans="8:34" ht="12.75" customHeight="1" x14ac:dyDescent="0.25">
      <c r="H198" s="173"/>
      <c r="I198" s="37"/>
      <c r="U198" s="137"/>
      <c r="V198" s="137"/>
      <c r="W198" s="137"/>
      <c r="X198" s="137"/>
      <c r="Z198" s="137"/>
      <c r="AA198" s="137"/>
      <c r="AB198" s="137"/>
      <c r="AC198" s="137"/>
      <c r="AE198" s="137"/>
      <c r="AF198" s="137"/>
      <c r="AG198" s="137"/>
      <c r="AH198" s="137"/>
    </row>
    <row r="199" spans="8:34" ht="12.75" customHeight="1" x14ac:dyDescent="0.25">
      <c r="H199" s="173"/>
      <c r="I199" s="37"/>
      <c r="U199" s="137"/>
      <c r="V199" s="137"/>
      <c r="W199" s="137"/>
      <c r="X199" s="137"/>
      <c r="Z199" s="137"/>
      <c r="AA199" s="137"/>
      <c r="AB199" s="137"/>
      <c r="AC199" s="137"/>
      <c r="AE199" s="137"/>
      <c r="AF199" s="137"/>
      <c r="AG199" s="137"/>
      <c r="AH199" s="137"/>
    </row>
    <row r="200" spans="8:34" ht="12.75" customHeight="1" x14ac:dyDescent="0.25">
      <c r="H200" s="173"/>
      <c r="I200" s="37"/>
      <c r="U200" s="137"/>
      <c r="V200" s="137"/>
      <c r="W200" s="137"/>
      <c r="X200" s="137"/>
      <c r="Z200" s="137"/>
      <c r="AA200" s="137"/>
      <c r="AB200" s="137"/>
      <c r="AC200" s="137"/>
      <c r="AE200" s="137"/>
      <c r="AF200" s="137"/>
      <c r="AG200" s="137"/>
      <c r="AH200" s="137"/>
    </row>
    <row r="201" spans="8:34" ht="12.75" customHeight="1" x14ac:dyDescent="0.25">
      <c r="H201" s="173"/>
      <c r="I201" s="37"/>
      <c r="U201" s="137"/>
      <c r="V201" s="137"/>
      <c r="W201" s="137"/>
      <c r="X201" s="137"/>
      <c r="Z201" s="137"/>
      <c r="AA201" s="137"/>
      <c r="AB201" s="137"/>
      <c r="AC201" s="137"/>
      <c r="AE201" s="137"/>
      <c r="AF201" s="137"/>
      <c r="AG201" s="137"/>
      <c r="AH201" s="137"/>
    </row>
    <row r="202" spans="8:34" ht="12.75" customHeight="1" x14ac:dyDescent="0.25">
      <c r="H202" s="173"/>
      <c r="I202" s="37"/>
      <c r="U202" s="137"/>
      <c r="V202" s="137"/>
      <c r="W202" s="137"/>
      <c r="X202" s="137"/>
      <c r="Z202" s="137"/>
      <c r="AA202" s="137"/>
      <c r="AB202" s="137"/>
      <c r="AC202" s="137"/>
      <c r="AE202" s="137"/>
      <c r="AF202" s="137"/>
      <c r="AG202" s="137"/>
      <c r="AH202" s="137"/>
    </row>
    <row r="203" spans="8:34" ht="12.75" customHeight="1" x14ac:dyDescent="0.25">
      <c r="H203" s="173"/>
      <c r="I203" s="37"/>
      <c r="U203" s="137"/>
      <c r="V203" s="137"/>
      <c r="W203" s="137"/>
      <c r="X203" s="137"/>
      <c r="Z203" s="137"/>
      <c r="AA203" s="137"/>
      <c r="AB203" s="137"/>
      <c r="AC203" s="137"/>
      <c r="AE203" s="137"/>
      <c r="AF203" s="137"/>
      <c r="AG203" s="137"/>
      <c r="AH203" s="137"/>
    </row>
    <row r="204" spans="8:34" ht="12.75" customHeight="1" x14ac:dyDescent="0.25">
      <c r="H204" s="173"/>
      <c r="I204" s="37"/>
      <c r="Z204" s="137"/>
      <c r="AA204" s="137"/>
      <c r="AB204" s="137"/>
      <c r="AC204" s="137"/>
      <c r="AE204" s="137"/>
      <c r="AF204" s="137"/>
      <c r="AG204" s="137"/>
      <c r="AH204" s="137"/>
    </row>
    <row r="205" spans="8:34" ht="12.75" customHeight="1" x14ac:dyDescent="0.25">
      <c r="H205" s="173"/>
      <c r="I205" s="37"/>
      <c r="Z205" s="137"/>
      <c r="AA205" s="137"/>
      <c r="AB205" s="137"/>
      <c r="AC205" s="137"/>
      <c r="AE205" s="137"/>
      <c r="AF205" s="137"/>
      <c r="AG205" s="137"/>
      <c r="AH205" s="137"/>
    </row>
    <row r="206" spans="8:34" ht="12.75" customHeight="1" x14ac:dyDescent="0.25">
      <c r="H206" s="173"/>
      <c r="I206" s="37"/>
      <c r="Z206" s="137"/>
      <c r="AA206" s="137"/>
      <c r="AB206" s="137"/>
      <c r="AC206" s="137"/>
      <c r="AE206" s="137"/>
      <c r="AF206" s="137"/>
      <c r="AG206" s="137"/>
      <c r="AH206" s="137"/>
    </row>
    <row r="207" spans="8:34" ht="12.75" customHeight="1" x14ac:dyDescent="0.25">
      <c r="H207" s="173"/>
      <c r="I207" s="37"/>
      <c r="Z207" s="137"/>
      <c r="AA207" s="137"/>
      <c r="AB207" s="137"/>
      <c r="AC207" s="137"/>
      <c r="AE207" s="137"/>
      <c r="AF207" s="137"/>
      <c r="AG207" s="137"/>
      <c r="AH207" s="137"/>
    </row>
    <row r="208" spans="8:34" ht="12.75" customHeight="1" x14ac:dyDescent="0.25">
      <c r="H208" s="173"/>
      <c r="I208" s="37"/>
      <c r="Z208" s="137"/>
      <c r="AA208" s="137"/>
      <c r="AB208" s="137"/>
      <c r="AC208" s="137"/>
      <c r="AE208" s="137"/>
      <c r="AF208" s="137"/>
      <c r="AG208" s="137"/>
      <c r="AH208" s="137"/>
    </row>
    <row r="209" spans="8:34" ht="12.75" customHeight="1" x14ac:dyDescent="0.25">
      <c r="H209" s="173"/>
      <c r="I209" s="37"/>
      <c r="Z209" s="137"/>
      <c r="AA209" s="137"/>
      <c r="AB209" s="137"/>
      <c r="AC209" s="137"/>
      <c r="AE209" s="137"/>
      <c r="AF209" s="137"/>
      <c r="AG209" s="137"/>
      <c r="AH209" s="137"/>
    </row>
    <row r="210" spans="8:34" ht="12.75" customHeight="1" x14ac:dyDescent="0.25">
      <c r="H210" s="173"/>
      <c r="I210" s="37"/>
      <c r="Z210" s="137"/>
      <c r="AA210" s="137"/>
      <c r="AB210" s="137"/>
      <c r="AC210" s="137"/>
      <c r="AE210" s="137"/>
      <c r="AF210" s="137"/>
      <c r="AG210" s="137"/>
      <c r="AH210" s="137"/>
    </row>
    <row r="211" spans="8:34" ht="12.75" customHeight="1" x14ac:dyDescent="0.25">
      <c r="H211" s="173"/>
      <c r="I211" s="37"/>
      <c r="Z211" s="137"/>
      <c r="AA211" s="137"/>
      <c r="AB211" s="137"/>
      <c r="AC211" s="137"/>
      <c r="AE211" s="137"/>
      <c r="AF211" s="137"/>
      <c r="AG211" s="137"/>
      <c r="AH211" s="137"/>
    </row>
    <row r="212" spans="8:34" ht="12.75" customHeight="1" x14ac:dyDescent="0.25">
      <c r="H212" s="173"/>
      <c r="I212" s="37"/>
      <c r="Z212" s="137"/>
      <c r="AA212" s="137"/>
      <c r="AB212" s="137"/>
      <c r="AC212" s="137"/>
      <c r="AE212" s="137"/>
      <c r="AF212" s="137"/>
      <c r="AG212" s="137"/>
      <c r="AH212" s="137"/>
    </row>
    <row r="213" spans="8:34" ht="12.75" customHeight="1" x14ac:dyDescent="0.25">
      <c r="H213" s="173"/>
      <c r="I213" s="37"/>
      <c r="Z213" s="137"/>
      <c r="AA213" s="137"/>
      <c r="AB213" s="137"/>
      <c r="AC213" s="137"/>
      <c r="AE213" s="137"/>
      <c r="AF213" s="137"/>
      <c r="AG213" s="137"/>
      <c r="AH213" s="137"/>
    </row>
    <row r="214" spans="8:34" ht="12.75" customHeight="1" x14ac:dyDescent="0.25">
      <c r="H214" s="173"/>
      <c r="I214" s="37"/>
      <c r="Z214" s="137"/>
      <c r="AA214" s="137"/>
      <c r="AB214" s="137"/>
      <c r="AC214" s="137"/>
      <c r="AE214" s="137"/>
      <c r="AF214" s="137"/>
      <c r="AG214" s="137"/>
      <c r="AH214" s="137"/>
    </row>
    <row r="215" spans="8:34" ht="12.75" customHeight="1" x14ac:dyDescent="0.25">
      <c r="H215" s="173"/>
      <c r="I215" s="37"/>
      <c r="Z215" s="137"/>
      <c r="AA215" s="137"/>
      <c r="AB215" s="137"/>
      <c r="AC215" s="137"/>
      <c r="AE215" s="137"/>
      <c r="AF215" s="137"/>
      <c r="AG215" s="137"/>
      <c r="AH215" s="137"/>
    </row>
    <row r="216" spans="8:34" ht="12.75" customHeight="1" x14ac:dyDescent="0.25">
      <c r="H216" s="173"/>
      <c r="I216" s="37"/>
      <c r="Z216" s="137"/>
      <c r="AA216" s="137"/>
      <c r="AB216" s="137"/>
      <c r="AC216" s="137"/>
      <c r="AE216" s="137"/>
      <c r="AF216" s="137"/>
      <c r="AG216" s="137"/>
      <c r="AH216" s="137"/>
    </row>
    <row r="217" spans="8:34" ht="12.75" customHeight="1" x14ac:dyDescent="0.25">
      <c r="H217" s="173"/>
      <c r="I217" s="37"/>
      <c r="Z217" s="137"/>
      <c r="AA217" s="137"/>
      <c r="AB217" s="137"/>
      <c r="AC217" s="137"/>
      <c r="AE217" s="137"/>
      <c r="AF217" s="137"/>
      <c r="AG217" s="137"/>
      <c r="AH217" s="137"/>
    </row>
    <row r="218" spans="8:34" ht="12.75" customHeight="1" x14ac:dyDescent="0.25">
      <c r="H218" s="173"/>
      <c r="I218" s="37"/>
      <c r="Z218" s="137"/>
      <c r="AA218" s="137"/>
      <c r="AB218" s="137"/>
      <c r="AC218" s="137"/>
      <c r="AE218" s="137"/>
      <c r="AF218" s="137"/>
      <c r="AG218" s="137"/>
      <c r="AH218" s="137"/>
    </row>
    <row r="219" spans="8:34" ht="12.75" customHeight="1" x14ac:dyDescent="0.25">
      <c r="H219" s="173"/>
      <c r="I219" s="37"/>
      <c r="Z219" s="137"/>
      <c r="AA219" s="137"/>
      <c r="AB219" s="137"/>
      <c r="AC219" s="137"/>
      <c r="AE219" s="137"/>
      <c r="AF219" s="137"/>
      <c r="AG219" s="137"/>
      <c r="AH219" s="137"/>
    </row>
    <row r="220" spans="8:34" ht="12.75" customHeight="1" x14ac:dyDescent="0.25">
      <c r="H220" s="173"/>
      <c r="I220" s="37"/>
      <c r="Z220" s="137"/>
      <c r="AA220" s="137"/>
      <c r="AB220" s="137"/>
      <c r="AC220" s="137"/>
      <c r="AE220" s="137"/>
      <c r="AF220" s="137"/>
      <c r="AG220" s="137"/>
      <c r="AH220" s="137"/>
    </row>
    <row r="221" spans="8:34" ht="12.75" customHeight="1" x14ac:dyDescent="0.25">
      <c r="H221" s="173"/>
      <c r="I221" s="37"/>
      <c r="Z221" s="137"/>
      <c r="AA221" s="137"/>
      <c r="AB221" s="137"/>
      <c r="AC221" s="137"/>
      <c r="AE221" s="137"/>
      <c r="AF221" s="137"/>
      <c r="AG221" s="137"/>
      <c r="AH221" s="137"/>
    </row>
    <row r="222" spans="8:34" ht="12.75" customHeight="1" x14ac:dyDescent="0.25">
      <c r="H222" s="173"/>
      <c r="I222" s="37"/>
      <c r="Z222" s="137"/>
      <c r="AA222" s="137"/>
      <c r="AB222" s="137"/>
      <c r="AC222" s="137"/>
      <c r="AE222" s="137"/>
      <c r="AF222" s="137"/>
      <c r="AG222" s="137"/>
      <c r="AH222" s="137"/>
    </row>
    <row r="223" spans="8:34" ht="12.75" customHeight="1" x14ac:dyDescent="0.25">
      <c r="H223" s="173"/>
      <c r="I223" s="37"/>
      <c r="Z223" s="137"/>
      <c r="AA223" s="137"/>
      <c r="AB223" s="137"/>
      <c r="AC223" s="137"/>
      <c r="AE223" s="137"/>
      <c r="AF223" s="137"/>
      <c r="AG223" s="137"/>
      <c r="AH223" s="137"/>
    </row>
    <row r="224" spans="8:34" ht="12.75" customHeight="1" x14ac:dyDescent="0.25">
      <c r="H224" s="173"/>
      <c r="I224" s="37"/>
      <c r="Z224" s="137"/>
      <c r="AA224" s="137"/>
      <c r="AB224" s="137"/>
      <c r="AC224" s="137"/>
      <c r="AE224" s="137"/>
      <c r="AF224" s="137"/>
      <c r="AG224" s="137"/>
      <c r="AH224" s="137"/>
    </row>
    <row r="225" spans="8:34" ht="12.75" customHeight="1" x14ac:dyDescent="0.25">
      <c r="H225" s="173"/>
      <c r="I225" s="37"/>
      <c r="Z225" s="137"/>
      <c r="AA225" s="137"/>
      <c r="AB225" s="137"/>
      <c r="AC225" s="137"/>
      <c r="AE225" s="137"/>
      <c r="AF225" s="137"/>
      <c r="AG225" s="137"/>
      <c r="AH225" s="137"/>
    </row>
    <row r="226" spans="8:34" ht="12.75" customHeight="1" x14ac:dyDescent="0.25">
      <c r="H226" s="173"/>
      <c r="I226" s="37"/>
      <c r="Z226" s="137"/>
      <c r="AA226" s="137"/>
      <c r="AB226" s="137"/>
      <c r="AC226" s="137"/>
      <c r="AE226" s="137"/>
      <c r="AF226" s="137"/>
      <c r="AG226" s="137"/>
      <c r="AH226" s="137"/>
    </row>
    <row r="227" spans="8:34" ht="12.75" customHeight="1" x14ac:dyDescent="0.25">
      <c r="H227" s="173"/>
      <c r="I227" s="37"/>
      <c r="Z227" s="137"/>
      <c r="AA227" s="137"/>
      <c r="AB227" s="137"/>
      <c r="AC227" s="137"/>
      <c r="AE227" s="137"/>
      <c r="AF227" s="137"/>
      <c r="AG227" s="137"/>
      <c r="AH227" s="137"/>
    </row>
    <row r="228" spans="8:34" ht="12.75" customHeight="1" x14ac:dyDescent="0.25">
      <c r="H228" s="173"/>
      <c r="I228" s="37"/>
      <c r="Z228" s="137"/>
      <c r="AA228" s="137"/>
      <c r="AB228" s="137"/>
      <c r="AC228" s="137"/>
      <c r="AE228" s="137"/>
      <c r="AF228" s="137"/>
      <c r="AG228" s="137"/>
      <c r="AH228" s="137"/>
    </row>
    <row r="229" spans="8:34" ht="12.75" customHeight="1" x14ac:dyDescent="0.25">
      <c r="H229" s="173"/>
      <c r="I229" s="37"/>
      <c r="Z229" s="137"/>
      <c r="AA229" s="137"/>
      <c r="AB229" s="137"/>
      <c r="AC229" s="137"/>
      <c r="AE229" s="137"/>
      <c r="AF229" s="137"/>
      <c r="AG229" s="137"/>
      <c r="AH229" s="137"/>
    </row>
    <row r="230" spans="8:34" ht="12.75" customHeight="1" x14ac:dyDescent="0.25">
      <c r="H230" s="173"/>
      <c r="I230" s="37"/>
      <c r="Z230" s="137"/>
      <c r="AA230" s="137"/>
      <c r="AB230" s="137"/>
      <c r="AC230" s="137"/>
      <c r="AE230" s="137"/>
      <c r="AF230" s="137"/>
      <c r="AG230" s="137"/>
      <c r="AH230" s="137"/>
    </row>
    <row r="231" spans="8:34" ht="12.75" customHeight="1" x14ac:dyDescent="0.25">
      <c r="H231" s="173"/>
      <c r="I231" s="37"/>
      <c r="Z231" s="137"/>
      <c r="AA231" s="137"/>
      <c r="AB231" s="137"/>
      <c r="AC231" s="137"/>
      <c r="AE231" s="137"/>
      <c r="AF231" s="137"/>
      <c r="AG231" s="137"/>
      <c r="AH231" s="137"/>
    </row>
    <row r="232" spans="8:34" ht="12.75" customHeight="1" x14ac:dyDescent="0.25">
      <c r="H232" s="173"/>
      <c r="I232" s="37"/>
      <c r="Z232" s="137"/>
      <c r="AA232" s="137"/>
      <c r="AB232" s="137"/>
      <c r="AC232" s="137"/>
      <c r="AE232" s="137"/>
      <c r="AF232" s="137"/>
      <c r="AG232" s="137"/>
      <c r="AH232" s="137"/>
    </row>
    <row r="233" spans="8:34" ht="12.75" customHeight="1" x14ac:dyDescent="0.25">
      <c r="H233" s="173"/>
      <c r="I233" s="37"/>
      <c r="Z233" s="137"/>
      <c r="AA233" s="137"/>
      <c r="AB233" s="137"/>
      <c r="AC233" s="137"/>
      <c r="AE233" s="137"/>
      <c r="AF233" s="137"/>
      <c r="AG233" s="137"/>
      <c r="AH233" s="137"/>
    </row>
    <row r="234" spans="8:34" ht="12.75" customHeight="1" x14ac:dyDescent="0.25">
      <c r="H234" s="173"/>
      <c r="I234" s="37"/>
      <c r="Z234" s="137"/>
      <c r="AA234" s="137"/>
      <c r="AB234" s="137"/>
      <c r="AC234" s="137"/>
      <c r="AE234" s="137"/>
      <c r="AF234" s="137"/>
      <c r="AG234" s="137"/>
      <c r="AH234" s="137"/>
    </row>
    <row r="235" spans="8:34" ht="12.75" customHeight="1" x14ac:dyDescent="0.25">
      <c r="H235" s="173"/>
      <c r="I235" s="37"/>
      <c r="Z235" s="137"/>
      <c r="AA235" s="137"/>
      <c r="AB235" s="137"/>
      <c r="AC235" s="137"/>
      <c r="AE235" s="137"/>
      <c r="AF235" s="137"/>
      <c r="AG235" s="137"/>
      <c r="AH235" s="137"/>
    </row>
    <row r="236" spans="8:34" ht="12.75" customHeight="1" x14ac:dyDescent="0.25">
      <c r="H236" s="173"/>
      <c r="I236" s="37"/>
      <c r="Z236" s="137"/>
      <c r="AA236" s="137"/>
      <c r="AB236" s="137"/>
      <c r="AC236" s="137"/>
      <c r="AE236" s="137"/>
      <c r="AF236" s="137"/>
      <c r="AG236" s="137"/>
      <c r="AH236" s="137"/>
    </row>
    <row r="237" spans="8:34" ht="12.75" customHeight="1" x14ac:dyDescent="0.25">
      <c r="H237" s="173"/>
      <c r="I237" s="37"/>
      <c r="Z237" s="137"/>
      <c r="AA237" s="137"/>
      <c r="AB237" s="137"/>
      <c r="AC237" s="137"/>
      <c r="AE237" s="137"/>
      <c r="AF237" s="137"/>
      <c r="AG237" s="137"/>
      <c r="AH237" s="137"/>
    </row>
    <row r="238" spans="8:34" ht="12.75" customHeight="1" x14ac:dyDescent="0.25">
      <c r="H238" s="173"/>
      <c r="I238" s="37"/>
      <c r="Z238" s="137"/>
      <c r="AA238" s="137"/>
      <c r="AB238" s="137"/>
      <c r="AC238" s="137"/>
      <c r="AE238" s="137"/>
      <c r="AF238" s="137"/>
      <c r="AG238" s="137"/>
      <c r="AH238" s="137"/>
    </row>
    <row r="239" spans="8:34" ht="12.75" customHeight="1" x14ac:dyDescent="0.25">
      <c r="H239" s="173"/>
      <c r="I239" s="37"/>
      <c r="Z239" s="137"/>
      <c r="AA239" s="137"/>
      <c r="AB239" s="137"/>
      <c r="AC239" s="137"/>
      <c r="AE239" s="137"/>
      <c r="AF239" s="137"/>
      <c r="AG239" s="137"/>
      <c r="AH239" s="137"/>
    </row>
    <row r="240" spans="8:34" ht="12.75" customHeight="1" x14ac:dyDescent="0.25">
      <c r="H240" s="173"/>
      <c r="I240" s="37"/>
      <c r="Z240" s="137"/>
      <c r="AA240" s="137"/>
      <c r="AB240" s="137"/>
      <c r="AC240" s="137"/>
      <c r="AE240" s="137"/>
      <c r="AF240" s="137"/>
      <c r="AG240" s="137"/>
      <c r="AH240" s="137"/>
    </row>
    <row r="241" spans="8:34" ht="12.75" customHeight="1" x14ac:dyDescent="0.25">
      <c r="H241" s="173"/>
      <c r="I241" s="37"/>
      <c r="Z241" s="137"/>
      <c r="AA241" s="137"/>
      <c r="AB241" s="137"/>
      <c r="AC241" s="137"/>
      <c r="AE241" s="137"/>
      <c r="AF241" s="137"/>
      <c r="AG241" s="137"/>
      <c r="AH241" s="137"/>
    </row>
    <row r="242" spans="8:34" ht="12.75" customHeight="1" x14ac:dyDescent="0.25">
      <c r="H242" s="173"/>
      <c r="I242" s="37"/>
      <c r="Z242" s="137"/>
      <c r="AA242" s="137"/>
      <c r="AB242" s="137"/>
      <c r="AC242" s="137"/>
      <c r="AE242" s="137"/>
      <c r="AF242" s="137"/>
      <c r="AG242" s="137"/>
      <c r="AH242" s="137"/>
    </row>
    <row r="243" spans="8:34" ht="12.75" customHeight="1" x14ac:dyDescent="0.25">
      <c r="H243" s="173"/>
      <c r="I243" s="37"/>
      <c r="Z243" s="137"/>
      <c r="AA243" s="137"/>
      <c r="AB243" s="137"/>
      <c r="AC243" s="137"/>
      <c r="AE243" s="137"/>
      <c r="AF243" s="137"/>
      <c r="AG243" s="137"/>
      <c r="AH243" s="137"/>
    </row>
    <row r="244" spans="8:34" ht="12.75" customHeight="1" x14ac:dyDescent="0.25">
      <c r="H244" s="173"/>
      <c r="I244" s="37"/>
      <c r="Z244" s="137"/>
      <c r="AA244" s="137"/>
      <c r="AB244" s="137"/>
      <c r="AC244" s="137"/>
      <c r="AE244" s="137"/>
      <c r="AF244" s="137"/>
      <c r="AG244" s="137"/>
      <c r="AH244" s="137"/>
    </row>
    <row r="245" spans="8:34" ht="12.75" customHeight="1" x14ac:dyDescent="0.25">
      <c r="H245" s="173"/>
      <c r="I245" s="37"/>
    </row>
    <row r="246" spans="8:34" ht="12.75" customHeight="1" x14ac:dyDescent="0.25">
      <c r="H246" s="173"/>
      <c r="I246" s="37"/>
    </row>
    <row r="247" spans="8:34" ht="12.75" customHeight="1" x14ac:dyDescent="0.25">
      <c r="H247" s="173"/>
      <c r="I247" s="37"/>
    </row>
    <row r="248" spans="8:34" ht="12.75" customHeight="1" x14ac:dyDescent="0.25">
      <c r="H248" s="173"/>
      <c r="I248" s="37"/>
    </row>
    <row r="249" spans="8:34" ht="12.75" customHeight="1" x14ac:dyDescent="0.25">
      <c r="H249" s="173"/>
      <c r="I249" s="37"/>
    </row>
    <row r="250" spans="8:34" ht="12.75" customHeight="1" x14ac:dyDescent="0.25">
      <c r="H250" s="173"/>
      <c r="I250" s="37"/>
    </row>
    <row r="251" spans="8:34" ht="12.75" customHeight="1" x14ac:dyDescent="0.25">
      <c r="H251" s="173"/>
      <c r="I251" s="37"/>
    </row>
    <row r="252" spans="8:34" ht="12.75" customHeight="1" x14ac:dyDescent="0.25">
      <c r="H252" s="173"/>
      <c r="I252" s="37"/>
    </row>
    <row r="253" spans="8:34" ht="12.75" customHeight="1" x14ac:dyDescent="0.25">
      <c r="H253" s="173"/>
      <c r="I253" s="37"/>
    </row>
    <row r="254" spans="8:34" ht="12.75" customHeight="1" x14ac:dyDescent="0.25">
      <c r="H254" s="173"/>
      <c r="I254" s="37"/>
    </row>
    <row r="255" spans="8:34" ht="12.75" customHeight="1" x14ac:dyDescent="0.25">
      <c r="H255" s="173"/>
      <c r="I255" s="37"/>
    </row>
    <row r="256" spans="8:34" ht="12.75" customHeight="1" x14ac:dyDescent="0.25">
      <c r="H256" s="173"/>
      <c r="I256" s="37"/>
    </row>
    <row r="257" spans="8:9" ht="12.75" customHeight="1" x14ac:dyDescent="0.25">
      <c r="H257" s="173"/>
      <c r="I257" s="37"/>
    </row>
    <row r="258" spans="8:9" ht="12.75" customHeight="1" x14ac:dyDescent="0.25">
      <c r="H258" s="173"/>
      <c r="I258" s="37"/>
    </row>
    <row r="259" spans="8:9" ht="12.75" customHeight="1" x14ac:dyDescent="0.25">
      <c r="H259" s="173"/>
      <c r="I259" s="37"/>
    </row>
    <row r="260" spans="8:9" ht="12.75" customHeight="1" x14ac:dyDescent="0.25">
      <c r="H260" s="173"/>
      <c r="I260" s="37"/>
    </row>
    <row r="261" spans="8:9" ht="12.75" customHeight="1" x14ac:dyDescent="0.25">
      <c r="H261" s="173"/>
      <c r="I261" s="37"/>
    </row>
    <row r="262" spans="8:9" ht="12.75" customHeight="1" x14ac:dyDescent="0.25">
      <c r="H262" s="173"/>
      <c r="I262" s="37"/>
    </row>
    <row r="263" spans="8:9" ht="12.75" customHeight="1" x14ac:dyDescent="0.25">
      <c r="H263" s="173"/>
      <c r="I263" s="37"/>
    </row>
    <row r="264" spans="8:9" ht="12.75" customHeight="1" x14ac:dyDescent="0.25">
      <c r="H264" s="173"/>
      <c r="I264" s="37"/>
    </row>
    <row r="265" spans="8:9" ht="12.75" customHeight="1" x14ac:dyDescent="0.25">
      <c r="H265" s="173"/>
      <c r="I265" s="37"/>
    </row>
    <row r="266" spans="8:9" ht="12.75" customHeight="1" x14ac:dyDescent="0.25">
      <c r="H266" s="173"/>
      <c r="I266" s="37"/>
    </row>
    <row r="267" spans="8:9" ht="12.75" customHeight="1" x14ac:dyDescent="0.25">
      <c r="H267" s="173"/>
      <c r="I267" s="37"/>
    </row>
    <row r="268" spans="8:9" ht="12.75" customHeight="1" x14ac:dyDescent="0.25">
      <c r="H268" s="173"/>
      <c r="I268" s="37"/>
    </row>
    <row r="269" spans="8:9" ht="12.75" customHeight="1" x14ac:dyDescent="0.25">
      <c r="H269" s="173"/>
      <c r="I269" s="37"/>
    </row>
    <row r="270" spans="8:9" ht="12.75" customHeight="1" x14ac:dyDescent="0.25">
      <c r="H270" s="173"/>
      <c r="I270" s="37"/>
    </row>
    <row r="271" spans="8:9" ht="12.75" customHeight="1" x14ac:dyDescent="0.25">
      <c r="H271" s="173"/>
      <c r="I271" s="37"/>
    </row>
    <row r="272" spans="8:9" ht="12.75" customHeight="1" x14ac:dyDescent="0.25">
      <c r="H272" s="173"/>
      <c r="I272" s="37"/>
    </row>
    <row r="273" spans="8:9" ht="12.75" customHeight="1" x14ac:dyDescent="0.25">
      <c r="H273" s="173"/>
      <c r="I273" s="37"/>
    </row>
    <row r="274" spans="8:9" ht="12.75" customHeight="1" x14ac:dyDescent="0.25">
      <c r="H274" s="173"/>
      <c r="I274" s="37"/>
    </row>
    <row r="275" spans="8:9" ht="12.75" customHeight="1" x14ac:dyDescent="0.25">
      <c r="H275" s="173"/>
      <c r="I275" s="37"/>
    </row>
    <row r="276" spans="8:9" ht="12.75" customHeight="1" x14ac:dyDescent="0.25">
      <c r="H276" s="173"/>
      <c r="I276" s="37"/>
    </row>
    <row r="277" spans="8:9" ht="12.75" customHeight="1" x14ac:dyDescent="0.25">
      <c r="H277" s="173"/>
      <c r="I277" s="37"/>
    </row>
    <row r="278" spans="8:9" ht="12.75" customHeight="1" x14ac:dyDescent="0.25">
      <c r="H278" s="173"/>
      <c r="I278" s="37"/>
    </row>
    <row r="279" spans="8:9" ht="12.75" customHeight="1" x14ac:dyDescent="0.25">
      <c r="H279" s="173"/>
      <c r="I279" s="37"/>
    </row>
    <row r="280" spans="8:9" ht="12.75" customHeight="1" x14ac:dyDescent="0.25">
      <c r="H280" s="173"/>
      <c r="I280" s="37"/>
    </row>
    <row r="281" spans="8:9" ht="12.75" customHeight="1" x14ac:dyDescent="0.25">
      <c r="H281" s="173"/>
      <c r="I281" s="37"/>
    </row>
    <row r="282" spans="8:9" ht="12.75" customHeight="1" x14ac:dyDescent="0.25">
      <c r="H282" s="173"/>
      <c r="I282" s="37"/>
    </row>
    <row r="283" spans="8:9" ht="12.75" customHeight="1" x14ac:dyDescent="0.25">
      <c r="H283" s="173"/>
      <c r="I283" s="37"/>
    </row>
    <row r="284" spans="8:9" ht="12.75" customHeight="1" x14ac:dyDescent="0.25">
      <c r="H284" s="173"/>
      <c r="I284" s="37"/>
    </row>
    <row r="285" spans="8:9" ht="12.75" customHeight="1" x14ac:dyDescent="0.25">
      <c r="H285" s="173"/>
      <c r="I285" s="37"/>
    </row>
    <row r="286" spans="8:9" ht="12.75" customHeight="1" x14ac:dyDescent="0.25">
      <c r="H286" s="173"/>
      <c r="I286" s="37"/>
    </row>
    <row r="287" spans="8:9" ht="12.75" customHeight="1" x14ac:dyDescent="0.25">
      <c r="H287" s="173"/>
      <c r="I287" s="37"/>
    </row>
    <row r="288" spans="8:9" ht="12.75" customHeight="1" x14ac:dyDescent="0.25">
      <c r="H288" s="173"/>
      <c r="I288" s="37"/>
    </row>
    <row r="289" spans="8:9" ht="12.75" customHeight="1" x14ac:dyDescent="0.25">
      <c r="H289" s="173"/>
      <c r="I289" s="37"/>
    </row>
    <row r="290" spans="8:9" ht="12.75" customHeight="1" x14ac:dyDescent="0.25">
      <c r="H290" s="173"/>
      <c r="I290" s="37"/>
    </row>
    <row r="291" spans="8:9" ht="12.75" customHeight="1" x14ac:dyDescent="0.25">
      <c r="H291" s="173"/>
      <c r="I291" s="37"/>
    </row>
    <row r="292" spans="8:9" ht="12.75" customHeight="1" x14ac:dyDescent="0.25">
      <c r="H292" s="173"/>
      <c r="I292" s="37"/>
    </row>
    <row r="293" spans="8:9" ht="12.75" customHeight="1" x14ac:dyDescent="0.25">
      <c r="H293" s="173"/>
      <c r="I293" s="37"/>
    </row>
    <row r="294" spans="8:9" ht="12.75" customHeight="1" x14ac:dyDescent="0.25">
      <c r="H294" s="173"/>
      <c r="I294" s="37"/>
    </row>
    <row r="295" spans="8:9" ht="12.75" customHeight="1" x14ac:dyDescent="0.25">
      <c r="H295" s="173"/>
      <c r="I295" s="37"/>
    </row>
    <row r="296" spans="8:9" ht="12.75" customHeight="1" x14ac:dyDescent="0.25">
      <c r="H296" s="173"/>
      <c r="I296" s="37"/>
    </row>
    <row r="297" spans="8:9" ht="12.75" customHeight="1" x14ac:dyDescent="0.25">
      <c r="H297" s="173"/>
      <c r="I297" s="37"/>
    </row>
    <row r="298" spans="8:9" ht="12.75" customHeight="1" x14ac:dyDescent="0.25">
      <c r="H298" s="173"/>
      <c r="I298" s="37"/>
    </row>
    <row r="299" spans="8:9" ht="12.75" customHeight="1" x14ac:dyDescent="0.25">
      <c r="H299" s="173"/>
      <c r="I299" s="37"/>
    </row>
    <row r="300" spans="8:9" ht="12.75" customHeight="1" x14ac:dyDescent="0.25">
      <c r="H300" s="173"/>
      <c r="I300" s="37"/>
    </row>
    <row r="301" spans="8:9" ht="12.75" customHeight="1" x14ac:dyDescent="0.25">
      <c r="H301" s="173"/>
      <c r="I301" s="37"/>
    </row>
    <row r="302" spans="8:9" ht="12.75" customHeight="1" x14ac:dyDescent="0.25">
      <c r="H302" s="173"/>
      <c r="I302" s="37"/>
    </row>
    <row r="303" spans="8:9" ht="12.75" customHeight="1" x14ac:dyDescent="0.25">
      <c r="H303" s="173"/>
      <c r="I303" s="37"/>
    </row>
    <row r="304" spans="8:9" ht="12.75" customHeight="1" x14ac:dyDescent="0.25">
      <c r="H304" s="173"/>
      <c r="I304" s="37"/>
    </row>
    <row r="305" spans="8:9" ht="12.75" customHeight="1" x14ac:dyDescent="0.25">
      <c r="H305" s="173"/>
      <c r="I305" s="37"/>
    </row>
    <row r="306" spans="8:9" ht="12.75" customHeight="1" x14ac:dyDescent="0.25">
      <c r="H306" s="173"/>
      <c r="I306" s="37"/>
    </row>
    <row r="307" spans="8:9" ht="12.75" customHeight="1" x14ac:dyDescent="0.25">
      <c r="H307" s="173"/>
      <c r="I307" s="37"/>
    </row>
    <row r="308" spans="8:9" ht="12.75" customHeight="1" x14ac:dyDescent="0.25">
      <c r="H308" s="173"/>
      <c r="I308" s="37"/>
    </row>
    <row r="309" spans="8:9" ht="12.75" customHeight="1" x14ac:dyDescent="0.25">
      <c r="H309" s="173"/>
      <c r="I309" s="37"/>
    </row>
    <row r="310" spans="8:9" ht="12.75" customHeight="1" x14ac:dyDescent="0.25">
      <c r="H310" s="173"/>
      <c r="I310" s="37"/>
    </row>
    <row r="311" spans="8:9" ht="12.75" customHeight="1" x14ac:dyDescent="0.25">
      <c r="H311" s="173"/>
      <c r="I311" s="37"/>
    </row>
    <row r="312" spans="8:9" ht="12.75" customHeight="1" x14ac:dyDescent="0.25">
      <c r="H312" s="173"/>
      <c r="I312" s="37"/>
    </row>
    <row r="313" spans="8:9" ht="12.75" customHeight="1" x14ac:dyDescent="0.25">
      <c r="H313" s="173"/>
      <c r="I313" s="37"/>
    </row>
    <row r="314" spans="8:9" ht="12.75" customHeight="1" x14ac:dyDescent="0.25">
      <c r="H314" s="173"/>
      <c r="I314" s="37"/>
    </row>
    <row r="315" spans="8:9" ht="12.75" customHeight="1" x14ac:dyDescent="0.25">
      <c r="H315" s="173"/>
      <c r="I315" s="37"/>
    </row>
    <row r="316" spans="8:9" ht="12.75" customHeight="1" x14ac:dyDescent="0.25">
      <c r="H316" s="173"/>
      <c r="I316" s="37"/>
    </row>
    <row r="317" spans="8:9" ht="12.75" customHeight="1" x14ac:dyDescent="0.25">
      <c r="H317" s="173"/>
      <c r="I317" s="37"/>
    </row>
    <row r="318" spans="8:9" ht="12.75" customHeight="1" x14ac:dyDescent="0.25">
      <c r="H318" s="173"/>
      <c r="I318" s="37"/>
    </row>
    <row r="319" spans="8:9" ht="12.75" customHeight="1" x14ac:dyDescent="0.25">
      <c r="H319" s="173"/>
      <c r="I319" s="37"/>
    </row>
    <row r="320" spans="8:9" ht="12.75" customHeight="1" x14ac:dyDescent="0.25">
      <c r="H320" s="173"/>
      <c r="I320" s="37"/>
    </row>
    <row r="321" spans="8:9" ht="12.75" customHeight="1" x14ac:dyDescent="0.25">
      <c r="H321" s="173"/>
      <c r="I321" s="37"/>
    </row>
    <row r="322" spans="8:9" ht="12.75" customHeight="1" x14ac:dyDescent="0.25">
      <c r="H322" s="173"/>
      <c r="I322" s="37"/>
    </row>
    <row r="323" spans="8:9" ht="12.75" customHeight="1" x14ac:dyDescent="0.25">
      <c r="H323" s="173"/>
      <c r="I323" s="37"/>
    </row>
    <row r="324" spans="8:9" ht="12.75" customHeight="1" x14ac:dyDescent="0.25">
      <c r="H324" s="173"/>
      <c r="I324" s="37"/>
    </row>
    <row r="325" spans="8:9" ht="12.75" customHeight="1" x14ac:dyDescent="0.25">
      <c r="H325" s="173"/>
      <c r="I325" s="37"/>
    </row>
    <row r="326" spans="8:9" ht="12.75" customHeight="1" x14ac:dyDescent="0.25">
      <c r="H326" s="173"/>
      <c r="I326" s="37"/>
    </row>
    <row r="327" spans="8:9" ht="12.75" customHeight="1" x14ac:dyDescent="0.25">
      <c r="H327" s="173"/>
      <c r="I327" s="37"/>
    </row>
    <row r="328" spans="8:9" ht="12.75" customHeight="1" x14ac:dyDescent="0.25">
      <c r="H328" s="173"/>
      <c r="I328" s="37"/>
    </row>
    <row r="329" spans="8:9" ht="12.75" customHeight="1" x14ac:dyDescent="0.25">
      <c r="H329" s="173"/>
      <c r="I329" s="37"/>
    </row>
    <row r="330" spans="8:9" ht="12.75" customHeight="1" x14ac:dyDescent="0.25">
      <c r="H330" s="173"/>
      <c r="I330" s="37"/>
    </row>
    <row r="331" spans="8:9" ht="12.75" customHeight="1" x14ac:dyDescent="0.25">
      <c r="H331" s="173"/>
      <c r="I331" s="37"/>
    </row>
    <row r="332" spans="8:9" ht="12.75" customHeight="1" x14ac:dyDescent="0.25">
      <c r="H332" s="173"/>
      <c r="I332" s="37"/>
    </row>
    <row r="333" spans="8:9" ht="12.75" customHeight="1" x14ac:dyDescent="0.25">
      <c r="H333" s="173"/>
      <c r="I333" s="37"/>
    </row>
    <row r="334" spans="8:9" ht="12.75" customHeight="1" x14ac:dyDescent="0.25">
      <c r="H334" s="173"/>
      <c r="I334" s="37"/>
    </row>
    <row r="335" spans="8:9" ht="12.75" customHeight="1" x14ac:dyDescent="0.25">
      <c r="H335" s="173"/>
      <c r="I335" s="37"/>
    </row>
    <row r="336" spans="8:9" ht="12.75" customHeight="1" x14ac:dyDescent="0.25">
      <c r="H336" s="173"/>
      <c r="I336" s="37"/>
    </row>
    <row r="337" spans="8:9" ht="12.75" customHeight="1" x14ac:dyDescent="0.25">
      <c r="H337" s="173"/>
      <c r="I337" s="37"/>
    </row>
    <row r="338" spans="8:9" ht="12.75" customHeight="1" x14ac:dyDescent="0.25">
      <c r="H338" s="173"/>
      <c r="I338" s="37"/>
    </row>
    <row r="339" spans="8:9" ht="12.75" customHeight="1" x14ac:dyDescent="0.25">
      <c r="H339" s="173"/>
      <c r="I339" s="37"/>
    </row>
    <row r="340" spans="8:9" ht="12.75" customHeight="1" x14ac:dyDescent="0.25">
      <c r="H340" s="173"/>
      <c r="I340" s="37"/>
    </row>
    <row r="341" spans="8:9" ht="12.75" customHeight="1" x14ac:dyDescent="0.25">
      <c r="H341" s="173"/>
      <c r="I341" s="37"/>
    </row>
    <row r="342" spans="8:9" ht="12.75" customHeight="1" x14ac:dyDescent="0.25">
      <c r="H342" s="173"/>
      <c r="I342" s="37"/>
    </row>
    <row r="343" spans="8:9" ht="12.75" customHeight="1" x14ac:dyDescent="0.25">
      <c r="H343" s="173"/>
      <c r="I343" s="37"/>
    </row>
    <row r="344" spans="8:9" ht="12.75" customHeight="1" x14ac:dyDescent="0.25">
      <c r="H344" s="173"/>
      <c r="I344" s="37"/>
    </row>
    <row r="345" spans="8:9" ht="12.75" customHeight="1" x14ac:dyDescent="0.25">
      <c r="H345" s="173"/>
      <c r="I345" s="37"/>
    </row>
    <row r="346" spans="8:9" ht="12.75" customHeight="1" x14ac:dyDescent="0.25">
      <c r="H346" s="173"/>
      <c r="I346" s="37"/>
    </row>
    <row r="347" spans="8:9" ht="12.75" customHeight="1" x14ac:dyDescent="0.25">
      <c r="H347" s="173"/>
      <c r="I347" s="37"/>
    </row>
    <row r="348" spans="8:9" ht="12.75" customHeight="1" x14ac:dyDescent="0.25">
      <c r="H348" s="173"/>
      <c r="I348" s="37"/>
    </row>
    <row r="349" spans="8:9" ht="12.75" customHeight="1" x14ac:dyDescent="0.25">
      <c r="H349" s="173"/>
      <c r="I349" s="37"/>
    </row>
    <row r="350" spans="8:9" ht="12.75" customHeight="1" x14ac:dyDescent="0.25">
      <c r="H350" s="173"/>
      <c r="I350" s="37"/>
    </row>
    <row r="351" spans="8:9" ht="12.75" customHeight="1" x14ac:dyDescent="0.25">
      <c r="H351" s="173"/>
      <c r="I351" s="37"/>
    </row>
    <row r="352" spans="8:9" ht="12.75" customHeight="1" x14ac:dyDescent="0.25">
      <c r="H352" s="173"/>
      <c r="I352" s="37"/>
    </row>
    <row r="353" spans="8:9" ht="12.75" customHeight="1" x14ac:dyDescent="0.25">
      <c r="H353" s="173"/>
      <c r="I353" s="37"/>
    </row>
    <row r="354" spans="8:9" ht="12.75" customHeight="1" x14ac:dyDescent="0.25">
      <c r="H354" s="173"/>
      <c r="I354" s="37"/>
    </row>
    <row r="355" spans="8:9" ht="12.75" customHeight="1" x14ac:dyDescent="0.25">
      <c r="H355" s="173"/>
      <c r="I355" s="37"/>
    </row>
    <row r="356" spans="8:9" ht="12.75" customHeight="1" x14ac:dyDescent="0.25">
      <c r="H356" s="173"/>
      <c r="I356" s="37"/>
    </row>
    <row r="357" spans="8:9" ht="12.75" customHeight="1" x14ac:dyDescent="0.25">
      <c r="H357" s="173"/>
      <c r="I357" s="37"/>
    </row>
    <row r="358" spans="8:9" ht="12.75" customHeight="1" x14ac:dyDescent="0.25">
      <c r="H358" s="173"/>
      <c r="I358" s="37"/>
    </row>
    <row r="359" spans="8:9" ht="12.75" customHeight="1" x14ac:dyDescent="0.25">
      <c r="H359" s="173"/>
      <c r="I359" s="37"/>
    </row>
    <row r="360" spans="8:9" ht="12.75" customHeight="1" x14ac:dyDescent="0.25">
      <c r="H360" s="173"/>
      <c r="I360" s="37"/>
    </row>
    <row r="361" spans="8:9" ht="12.75" customHeight="1" x14ac:dyDescent="0.25">
      <c r="H361" s="173"/>
      <c r="I361" s="37"/>
    </row>
    <row r="362" spans="8:9" ht="12.75" customHeight="1" x14ac:dyDescent="0.25">
      <c r="H362" s="173"/>
      <c r="I362" s="37"/>
    </row>
    <row r="363" spans="8:9" ht="12.75" customHeight="1" x14ac:dyDescent="0.25">
      <c r="H363" s="173"/>
      <c r="I363" s="37"/>
    </row>
    <row r="364" spans="8:9" ht="12.75" customHeight="1" x14ac:dyDescent="0.25">
      <c r="H364" s="173"/>
      <c r="I364" s="37"/>
    </row>
    <row r="365" spans="8:9" ht="12.75" customHeight="1" x14ac:dyDescent="0.25">
      <c r="H365" s="173"/>
      <c r="I365" s="37"/>
    </row>
    <row r="366" spans="8:9" ht="12.75" customHeight="1" x14ac:dyDescent="0.25">
      <c r="H366" s="173"/>
      <c r="I366" s="37"/>
    </row>
    <row r="367" spans="8:9" ht="12.75" customHeight="1" x14ac:dyDescent="0.25">
      <c r="H367" s="173"/>
      <c r="I367" s="37"/>
    </row>
    <row r="368" spans="8:9" ht="12.75" customHeight="1" x14ac:dyDescent="0.25">
      <c r="H368" s="173"/>
      <c r="I368" s="37"/>
    </row>
    <row r="369" spans="8:9" ht="12.75" customHeight="1" x14ac:dyDescent="0.25">
      <c r="H369" s="173"/>
      <c r="I369" s="37"/>
    </row>
    <row r="370" spans="8:9" ht="12.75" customHeight="1" x14ac:dyDescent="0.25">
      <c r="H370" s="173"/>
      <c r="I370" s="37"/>
    </row>
    <row r="371" spans="8:9" ht="12.75" customHeight="1" x14ac:dyDescent="0.25">
      <c r="H371" s="173"/>
      <c r="I371" s="37"/>
    </row>
    <row r="372" spans="8:9" ht="12.75" customHeight="1" x14ac:dyDescent="0.25">
      <c r="H372" s="173"/>
      <c r="I372" s="37"/>
    </row>
    <row r="373" spans="8:9" ht="12.75" customHeight="1" x14ac:dyDescent="0.25">
      <c r="H373" s="173"/>
      <c r="I373" s="37"/>
    </row>
    <row r="374" spans="8:9" ht="12.75" customHeight="1" x14ac:dyDescent="0.25">
      <c r="H374" s="173"/>
      <c r="I374" s="37"/>
    </row>
    <row r="375" spans="8:9" ht="12.75" customHeight="1" x14ac:dyDescent="0.25">
      <c r="H375" s="173"/>
      <c r="I375" s="37"/>
    </row>
    <row r="376" spans="8:9" ht="12.75" customHeight="1" x14ac:dyDescent="0.25">
      <c r="H376" s="173"/>
      <c r="I376" s="37"/>
    </row>
    <row r="377" spans="8:9" ht="12.75" customHeight="1" x14ac:dyDescent="0.25">
      <c r="H377" s="173"/>
      <c r="I377" s="37"/>
    </row>
    <row r="378" spans="8:9" ht="12.75" customHeight="1" x14ac:dyDescent="0.25">
      <c r="H378" s="173"/>
      <c r="I378" s="37"/>
    </row>
    <row r="379" spans="8:9" ht="12.75" customHeight="1" x14ac:dyDescent="0.25">
      <c r="H379" s="173"/>
      <c r="I379" s="37"/>
    </row>
    <row r="380" spans="8:9" ht="12.75" customHeight="1" x14ac:dyDescent="0.25">
      <c r="H380" s="173"/>
      <c r="I380" s="37"/>
    </row>
    <row r="381" spans="8:9" ht="12.75" customHeight="1" x14ac:dyDescent="0.25">
      <c r="H381" s="173"/>
      <c r="I381" s="37"/>
    </row>
    <row r="382" spans="8:9" ht="12.75" customHeight="1" x14ac:dyDescent="0.25">
      <c r="H382" s="173"/>
      <c r="I382" s="37"/>
    </row>
    <row r="383" spans="8:9" ht="12.75" customHeight="1" x14ac:dyDescent="0.25">
      <c r="H383" s="173"/>
      <c r="I383" s="37"/>
    </row>
    <row r="384" spans="8:9" ht="12.75" customHeight="1" x14ac:dyDescent="0.25">
      <c r="H384" s="173"/>
      <c r="I384" s="37"/>
    </row>
    <row r="385" spans="8:9" ht="12.75" customHeight="1" x14ac:dyDescent="0.25">
      <c r="H385" s="173"/>
      <c r="I385" s="37"/>
    </row>
    <row r="386" spans="8:9" ht="12.75" customHeight="1" x14ac:dyDescent="0.25">
      <c r="H386" s="173"/>
      <c r="I386" s="37"/>
    </row>
    <row r="387" spans="8:9" ht="12.75" customHeight="1" x14ac:dyDescent="0.25">
      <c r="H387" s="173"/>
      <c r="I387" s="37"/>
    </row>
    <row r="388" spans="8:9" ht="12.75" customHeight="1" x14ac:dyDescent="0.25">
      <c r="H388" s="173"/>
      <c r="I388" s="37"/>
    </row>
    <row r="389" spans="8:9" ht="12.75" customHeight="1" x14ac:dyDescent="0.25">
      <c r="H389" s="173"/>
      <c r="I389" s="37"/>
    </row>
    <row r="390" spans="8:9" ht="12.75" customHeight="1" x14ac:dyDescent="0.25">
      <c r="H390" s="173"/>
      <c r="I390" s="37"/>
    </row>
    <row r="391" spans="8:9" ht="12.75" customHeight="1" x14ac:dyDescent="0.25">
      <c r="H391" s="173"/>
      <c r="I391" s="37"/>
    </row>
    <row r="392" spans="8:9" ht="12.75" customHeight="1" x14ac:dyDescent="0.25">
      <c r="H392" s="173"/>
      <c r="I392" s="37"/>
    </row>
    <row r="393" spans="8:9" ht="12.75" customHeight="1" x14ac:dyDescent="0.25">
      <c r="H393" s="173"/>
      <c r="I393" s="37"/>
    </row>
    <row r="394" spans="8:9" ht="12.75" customHeight="1" x14ac:dyDescent="0.25">
      <c r="H394" s="173"/>
      <c r="I394" s="37"/>
    </row>
    <row r="395" spans="8:9" ht="12.75" customHeight="1" x14ac:dyDescent="0.25">
      <c r="H395" s="173"/>
      <c r="I395" s="37"/>
    </row>
    <row r="396" spans="8:9" ht="12.75" customHeight="1" x14ac:dyDescent="0.25">
      <c r="H396" s="173"/>
      <c r="I396" s="37"/>
    </row>
    <row r="397" spans="8:9" ht="12.75" customHeight="1" x14ac:dyDescent="0.25">
      <c r="H397" s="173"/>
      <c r="I397" s="37"/>
    </row>
    <row r="398" spans="8:9" ht="12.75" customHeight="1" x14ac:dyDescent="0.25">
      <c r="H398" s="173"/>
      <c r="I398" s="37"/>
    </row>
    <row r="399" spans="8:9" ht="12.75" customHeight="1" x14ac:dyDescent="0.25">
      <c r="H399" s="173"/>
      <c r="I399" s="37"/>
    </row>
    <row r="400" spans="8:9" ht="12.75" customHeight="1" x14ac:dyDescent="0.25">
      <c r="H400" s="173"/>
      <c r="I400" s="37"/>
    </row>
    <row r="401" spans="8:9" ht="12.75" customHeight="1" x14ac:dyDescent="0.25">
      <c r="H401" s="173"/>
      <c r="I401" s="37"/>
    </row>
    <row r="402" spans="8:9" ht="12.75" customHeight="1" x14ac:dyDescent="0.25">
      <c r="H402" s="173"/>
      <c r="I402" s="37"/>
    </row>
    <row r="403" spans="8:9" ht="12.75" customHeight="1" x14ac:dyDescent="0.25">
      <c r="H403" s="173"/>
      <c r="I403" s="37"/>
    </row>
    <row r="404" spans="8:9" ht="12.75" customHeight="1" x14ac:dyDescent="0.25">
      <c r="H404" s="173"/>
      <c r="I404" s="37"/>
    </row>
    <row r="405" spans="8:9" ht="12.75" customHeight="1" x14ac:dyDescent="0.25">
      <c r="H405" s="173"/>
      <c r="I405" s="37"/>
    </row>
    <row r="406" spans="8:9" ht="12.75" customHeight="1" x14ac:dyDescent="0.25">
      <c r="H406" s="173"/>
      <c r="I406" s="37"/>
    </row>
    <row r="407" spans="8:9" ht="12.75" customHeight="1" x14ac:dyDescent="0.25">
      <c r="H407" s="173"/>
      <c r="I407" s="37"/>
    </row>
    <row r="408" spans="8:9" ht="12.75" customHeight="1" x14ac:dyDescent="0.25">
      <c r="H408" s="173"/>
      <c r="I408" s="37"/>
    </row>
    <row r="409" spans="8:9" ht="12.75" customHeight="1" x14ac:dyDescent="0.25">
      <c r="H409" s="173"/>
      <c r="I409" s="37"/>
    </row>
    <row r="410" spans="8:9" ht="12.75" customHeight="1" x14ac:dyDescent="0.25">
      <c r="H410" s="173"/>
      <c r="I410" s="37"/>
    </row>
    <row r="411" spans="8:9" ht="12.75" customHeight="1" x14ac:dyDescent="0.25">
      <c r="H411" s="173"/>
      <c r="I411" s="37"/>
    </row>
    <row r="412" spans="8:9" ht="12.75" customHeight="1" x14ac:dyDescent="0.25">
      <c r="H412" s="173"/>
      <c r="I412" s="37"/>
    </row>
    <row r="413" spans="8:9" ht="12.75" customHeight="1" x14ac:dyDescent="0.25">
      <c r="H413" s="173"/>
      <c r="I413" s="37"/>
    </row>
    <row r="414" spans="8:9" ht="12.75" customHeight="1" x14ac:dyDescent="0.25">
      <c r="H414" s="173"/>
      <c r="I414" s="37"/>
    </row>
    <row r="415" spans="8:9" ht="12.75" customHeight="1" x14ac:dyDescent="0.25">
      <c r="H415" s="173"/>
      <c r="I415" s="37"/>
    </row>
    <row r="416" spans="8:9" ht="12.75" customHeight="1" x14ac:dyDescent="0.25">
      <c r="H416" s="173"/>
      <c r="I416" s="37"/>
    </row>
    <row r="417" spans="8:9" ht="12.75" customHeight="1" x14ac:dyDescent="0.25">
      <c r="H417" s="173"/>
      <c r="I417" s="37"/>
    </row>
    <row r="418" spans="8:9" ht="12.75" customHeight="1" x14ac:dyDescent="0.25">
      <c r="H418" s="173"/>
      <c r="I418" s="37"/>
    </row>
    <row r="419" spans="8:9" ht="12.75" customHeight="1" x14ac:dyDescent="0.25">
      <c r="H419" s="173"/>
      <c r="I419" s="37"/>
    </row>
    <row r="420" spans="8:9" ht="12.75" customHeight="1" x14ac:dyDescent="0.25">
      <c r="H420" s="173"/>
      <c r="I420" s="37"/>
    </row>
    <row r="421" spans="8:9" ht="12.75" customHeight="1" x14ac:dyDescent="0.25">
      <c r="H421" s="173"/>
      <c r="I421" s="37"/>
    </row>
    <row r="422" spans="8:9" ht="12.75" customHeight="1" x14ac:dyDescent="0.25">
      <c r="H422" s="173"/>
      <c r="I422" s="37"/>
    </row>
    <row r="423" spans="8:9" ht="12.75" customHeight="1" x14ac:dyDescent="0.25">
      <c r="H423" s="173"/>
      <c r="I423" s="37"/>
    </row>
    <row r="424" spans="8:9" ht="12.75" customHeight="1" x14ac:dyDescent="0.25">
      <c r="H424" s="173"/>
      <c r="I424" s="37"/>
    </row>
    <row r="425" spans="8:9" ht="12.75" customHeight="1" x14ac:dyDescent="0.25">
      <c r="H425" s="173"/>
      <c r="I425" s="37"/>
    </row>
    <row r="426" spans="8:9" ht="12.75" customHeight="1" x14ac:dyDescent="0.25">
      <c r="H426" s="173"/>
      <c r="I426" s="37"/>
    </row>
    <row r="427" spans="8:9" ht="12.75" customHeight="1" x14ac:dyDescent="0.25">
      <c r="H427" s="173"/>
      <c r="I427" s="37"/>
    </row>
    <row r="428" spans="8:9" ht="12.75" customHeight="1" x14ac:dyDescent="0.25">
      <c r="H428" s="173"/>
      <c r="I428" s="37"/>
    </row>
    <row r="429" spans="8:9" ht="12.75" customHeight="1" x14ac:dyDescent="0.25">
      <c r="H429" s="173"/>
      <c r="I429" s="37"/>
    </row>
    <row r="430" spans="8:9" ht="12.75" customHeight="1" x14ac:dyDescent="0.25">
      <c r="H430" s="173"/>
      <c r="I430" s="37"/>
    </row>
    <row r="431" spans="8:9" ht="12.75" customHeight="1" x14ac:dyDescent="0.25">
      <c r="H431" s="173"/>
      <c r="I431" s="37"/>
    </row>
    <row r="432" spans="8:9" ht="12.75" customHeight="1" x14ac:dyDescent="0.25">
      <c r="H432" s="173"/>
      <c r="I432" s="37"/>
    </row>
    <row r="433" spans="8:9" ht="12.75" customHeight="1" x14ac:dyDescent="0.25">
      <c r="H433" s="173"/>
      <c r="I433" s="37"/>
    </row>
    <row r="434" spans="8:9" ht="12.75" customHeight="1" x14ac:dyDescent="0.25">
      <c r="H434" s="173"/>
      <c r="I434" s="37"/>
    </row>
    <row r="435" spans="8:9" ht="12.75" customHeight="1" x14ac:dyDescent="0.25">
      <c r="H435" s="173"/>
      <c r="I435" s="37"/>
    </row>
    <row r="436" spans="8:9" ht="12.75" customHeight="1" x14ac:dyDescent="0.25">
      <c r="H436" s="173"/>
      <c r="I436" s="37"/>
    </row>
    <row r="437" spans="8:9" ht="12.75" customHeight="1" x14ac:dyDescent="0.25">
      <c r="H437" s="173"/>
      <c r="I437" s="37"/>
    </row>
    <row r="438" spans="8:9" ht="12.75" customHeight="1" x14ac:dyDescent="0.25">
      <c r="H438" s="173"/>
      <c r="I438" s="37"/>
    </row>
    <row r="439" spans="8:9" ht="12.75" customHeight="1" x14ac:dyDescent="0.25">
      <c r="H439" s="173"/>
      <c r="I439" s="37"/>
    </row>
    <row r="440" spans="8:9" ht="12.75" customHeight="1" x14ac:dyDescent="0.25">
      <c r="H440" s="173"/>
      <c r="I440" s="37"/>
    </row>
    <row r="441" spans="8:9" ht="12.75" customHeight="1" x14ac:dyDescent="0.25">
      <c r="H441" s="173"/>
      <c r="I441" s="37"/>
    </row>
    <row r="442" spans="8:9" ht="12.75" customHeight="1" x14ac:dyDescent="0.25">
      <c r="H442" s="173"/>
      <c r="I442" s="37"/>
    </row>
    <row r="443" spans="8:9" ht="12.75" customHeight="1" x14ac:dyDescent="0.25">
      <c r="H443" s="173"/>
      <c r="I443" s="37"/>
    </row>
    <row r="444" spans="8:9" ht="12.75" customHeight="1" x14ac:dyDescent="0.25">
      <c r="H444" s="173"/>
      <c r="I444" s="37"/>
    </row>
    <row r="445" spans="8:9" ht="12.75" customHeight="1" x14ac:dyDescent="0.25">
      <c r="H445" s="173"/>
      <c r="I445" s="37"/>
    </row>
    <row r="446" spans="8:9" ht="12.75" customHeight="1" x14ac:dyDescent="0.25">
      <c r="H446" s="173"/>
      <c r="I446" s="37"/>
    </row>
    <row r="447" spans="8:9" ht="12.75" customHeight="1" x14ac:dyDescent="0.25">
      <c r="H447" s="173"/>
      <c r="I447" s="37"/>
    </row>
    <row r="448" spans="8:9" ht="12.75" customHeight="1" x14ac:dyDescent="0.25">
      <c r="H448" s="173"/>
      <c r="I448" s="37"/>
    </row>
    <row r="449" spans="8:9" ht="12.75" customHeight="1" x14ac:dyDescent="0.25">
      <c r="H449" s="173"/>
      <c r="I449" s="37"/>
    </row>
    <row r="450" spans="8:9" ht="12.75" customHeight="1" x14ac:dyDescent="0.25">
      <c r="H450" s="173"/>
      <c r="I450" s="37"/>
    </row>
    <row r="451" spans="8:9" ht="12.75" customHeight="1" x14ac:dyDescent="0.25">
      <c r="H451" s="173"/>
      <c r="I451" s="37"/>
    </row>
    <row r="452" spans="8:9" ht="12.75" customHeight="1" x14ac:dyDescent="0.25">
      <c r="H452" s="173"/>
      <c r="I452" s="37"/>
    </row>
    <row r="453" spans="8:9" ht="12.75" customHeight="1" x14ac:dyDescent="0.25">
      <c r="H453" s="173"/>
      <c r="I453" s="37"/>
    </row>
    <row r="454" spans="8:9" ht="12.75" customHeight="1" x14ac:dyDescent="0.25">
      <c r="H454" s="173"/>
      <c r="I454" s="37"/>
    </row>
    <row r="455" spans="8:9" ht="12.75" customHeight="1" x14ac:dyDescent="0.25">
      <c r="H455" s="173"/>
      <c r="I455" s="37"/>
    </row>
    <row r="456" spans="8:9" ht="12.75" customHeight="1" x14ac:dyDescent="0.25">
      <c r="H456" s="173"/>
      <c r="I456" s="37"/>
    </row>
    <row r="457" spans="8:9" ht="12.75" customHeight="1" x14ac:dyDescent="0.25">
      <c r="H457" s="173"/>
      <c r="I457" s="37"/>
    </row>
    <row r="458" spans="8:9" ht="12.75" customHeight="1" x14ac:dyDescent="0.25">
      <c r="H458" s="173"/>
      <c r="I458" s="37"/>
    </row>
    <row r="459" spans="8:9" ht="12.75" customHeight="1" x14ac:dyDescent="0.25">
      <c r="H459" s="173"/>
      <c r="I459" s="37"/>
    </row>
    <row r="460" spans="8:9" ht="12.75" customHeight="1" x14ac:dyDescent="0.25">
      <c r="H460" s="173"/>
      <c r="I460" s="37"/>
    </row>
    <row r="461" spans="8:9" ht="12.75" customHeight="1" x14ac:dyDescent="0.25">
      <c r="H461" s="173"/>
      <c r="I461" s="37"/>
    </row>
    <row r="462" spans="8:9" ht="12.75" customHeight="1" x14ac:dyDescent="0.25">
      <c r="H462" s="173"/>
      <c r="I462" s="37"/>
    </row>
    <row r="463" spans="8:9" ht="12.75" customHeight="1" x14ac:dyDescent="0.25">
      <c r="H463" s="173"/>
      <c r="I463" s="37"/>
    </row>
    <row r="464" spans="8:9" ht="12.75" customHeight="1" x14ac:dyDescent="0.25">
      <c r="H464" s="173"/>
      <c r="I464" s="37"/>
    </row>
    <row r="465" spans="8:9" ht="12.75" customHeight="1" x14ac:dyDescent="0.25">
      <c r="H465" s="173"/>
      <c r="I465" s="37"/>
    </row>
    <row r="466" spans="8:9" ht="12.75" customHeight="1" x14ac:dyDescent="0.25">
      <c r="H466" s="173"/>
      <c r="I466" s="37"/>
    </row>
    <row r="467" spans="8:9" ht="12.75" customHeight="1" x14ac:dyDescent="0.25">
      <c r="H467" s="173"/>
      <c r="I467" s="37"/>
    </row>
    <row r="468" spans="8:9" ht="12.75" customHeight="1" x14ac:dyDescent="0.25">
      <c r="H468" s="173"/>
      <c r="I468" s="37"/>
    </row>
    <row r="469" spans="8:9" ht="12.75" customHeight="1" x14ac:dyDescent="0.25">
      <c r="H469" s="173"/>
      <c r="I469" s="37"/>
    </row>
    <row r="470" spans="8:9" ht="12.75" customHeight="1" x14ac:dyDescent="0.25">
      <c r="H470" s="173"/>
      <c r="I470" s="37"/>
    </row>
    <row r="471" spans="8:9" ht="12.75" customHeight="1" x14ac:dyDescent="0.25">
      <c r="H471" s="173"/>
      <c r="I471" s="37"/>
    </row>
    <row r="472" spans="8:9" ht="12.75" customHeight="1" x14ac:dyDescent="0.25">
      <c r="H472" s="173"/>
      <c r="I472" s="37"/>
    </row>
    <row r="473" spans="8:9" ht="12.75" customHeight="1" x14ac:dyDescent="0.25">
      <c r="H473" s="173"/>
      <c r="I473" s="37"/>
    </row>
    <row r="474" spans="8:9" ht="12.75" customHeight="1" x14ac:dyDescent="0.25">
      <c r="H474" s="173"/>
      <c r="I474" s="37"/>
    </row>
    <row r="475" spans="8:9" ht="12.75" customHeight="1" x14ac:dyDescent="0.25">
      <c r="H475" s="173"/>
      <c r="I475" s="37"/>
    </row>
    <row r="476" spans="8:9" ht="12.75" customHeight="1" x14ac:dyDescent="0.25">
      <c r="H476" s="173"/>
      <c r="I476" s="37"/>
    </row>
    <row r="477" spans="8:9" ht="12.75" customHeight="1" x14ac:dyDescent="0.25">
      <c r="H477" s="173"/>
      <c r="I477" s="37"/>
    </row>
    <row r="478" spans="8:9" ht="12.75" customHeight="1" x14ac:dyDescent="0.25">
      <c r="H478" s="173"/>
      <c r="I478" s="37"/>
    </row>
    <row r="479" spans="8:9" ht="12.75" customHeight="1" x14ac:dyDescent="0.25">
      <c r="H479" s="173"/>
      <c r="I479" s="37"/>
    </row>
    <row r="480" spans="8:9" ht="12.75" customHeight="1" x14ac:dyDescent="0.25">
      <c r="H480" s="173"/>
      <c r="I480" s="37"/>
    </row>
    <row r="481" spans="8:9" ht="12.75" customHeight="1" x14ac:dyDescent="0.25">
      <c r="H481" s="173"/>
      <c r="I481" s="37"/>
    </row>
    <row r="482" spans="8:9" ht="12.75" customHeight="1" x14ac:dyDescent="0.25">
      <c r="H482" s="173"/>
      <c r="I482" s="37"/>
    </row>
    <row r="483" spans="8:9" ht="12.75" customHeight="1" x14ac:dyDescent="0.25">
      <c r="H483" s="173"/>
      <c r="I483" s="37"/>
    </row>
    <row r="484" spans="8:9" ht="12.75" customHeight="1" x14ac:dyDescent="0.25">
      <c r="H484" s="173"/>
      <c r="I484" s="37"/>
    </row>
    <row r="485" spans="8:9" ht="12.75" customHeight="1" x14ac:dyDescent="0.25">
      <c r="H485" s="173"/>
      <c r="I485" s="37"/>
    </row>
    <row r="486" spans="8:9" ht="12.75" customHeight="1" x14ac:dyDescent="0.25">
      <c r="H486" s="173"/>
      <c r="I486" s="37"/>
    </row>
    <row r="487" spans="8:9" ht="12.75" customHeight="1" x14ac:dyDescent="0.25">
      <c r="H487" s="173"/>
      <c r="I487" s="37"/>
    </row>
    <row r="488" spans="8:9" ht="12.75" customHeight="1" x14ac:dyDescent="0.25">
      <c r="H488" s="173"/>
      <c r="I488" s="37"/>
    </row>
    <row r="489" spans="8:9" ht="12.75" customHeight="1" x14ac:dyDescent="0.25">
      <c r="H489" s="173"/>
      <c r="I489" s="37"/>
    </row>
    <row r="490" spans="8:9" ht="12.75" customHeight="1" x14ac:dyDescent="0.25">
      <c r="H490" s="173"/>
      <c r="I490" s="37"/>
    </row>
    <row r="491" spans="8:9" ht="12.75" customHeight="1" x14ac:dyDescent="0.25">
      <c r="H491" s="173"/>
      <c r="I491" s="37"/>
    </row>
    <row r="492" spans="8:9" ht="12.75" customHeight="1" x14ac:dyDescent="0.25">
      <c r="H492" s="173"/>
      <c r="I492" s="37"/>
    </row>
    <row r="493" spans="8:9" ht="12.75" customHeight="1" x14ac:dyDescent="0.25">
      <c r="H493" s="173"/>
      <c r="I493" s="37"/>
    </row>
    <row r="494" spans="8:9" ht="12.75" customHeight="1" x14ac:dyDescent="0.25">
      <c r="H494" s="173"/>
      <c r="I494" s="37"/>
    </row>
    <row r="495" spans="8:9" ht="12.75" customHeight="1" x14ac:dyDescent="0.25">
      <c r="H495" s="173"/>
      <c r="I495" s="37"/>
    </row>
    <row r="496" spans="8:9" ht="12.75" customHeight="1" x14ac:dyDescent="0.25">
      <c r="H496" s="173"/>
      <c r="I496" s="37"/>
    </row>
    <row r="497" spans="8:9" ht="12.75" customHeight="1" x14ac:dyDescent="0.25">
      <c r="H497" s="173"/>
      <c r="I497" s="37"/>
    </row>
    <row r="498" spans="8:9" ht="12.75" customHeight="1" x14ac:dyDescent="0.25">
      <c r="H498" s="173"/>
      <c r="I498" s="37"/>
    </row>
    <row r="499" spans="8:9" ht="12.75" customHeight="1" x14ac:dyDescent="0.25">
      <c r="H499" s="173"/>
      <c r="I499" s="37"/>
    </row>
    <row r="500" spans="8:9" ht="12.75" customHeight="1" x14ac:dyDescent="0.25">
      <c r="H500" s="173"/>
      <c r="I500" s="37"/>
    </row>
    <row r="501" spans="8:9" ht="12.75" customHeight="1" x14ac:dyDescent="0.25">
      <c r="H501" s="173"/>
      <c r="I501" s="37"/>
    </row>
    <row r="502" spans="8:9" ht="12.75" customHeight="1" x14ac:dyDescent="0.25">
      <c r="H502" s="173"/>
      <c r="I502" s="37"/>
    </row>
    <row r="503" spans="8:9" ht="12.75" customHeight="1" x14ac:dyDescent="0.25">
      <c r="H503" s="173"/>
      <c r="I503" s="37"/>
    </row>
    <row r="504" spans="8:9" ht="12.75" customHeight="1" x14ac:dyDescent="0.25">
      <c r="H504" s="173"/>
      <c r="I504" s="37"/>
    </row>
    <row r="505" spans="8:9" ht="12.75" customHeight="1" x14ac:dyDescent="0.25">
      <c r="H505" s="173"/>
      <c r="I505" s="37"/>
    </row>
    <row r="506" spans="8:9" ht="12.75" customHeight="1" x14ac:dyDescent="0.25">
      <c r="H506" s="173"/>
      <c r="I506" s="37"/>
    </row>
    <row r="507" spans="8:9" ht="12.75" customHeight="1" x14ac:dyDescent="0.25">
      <c r="H507" s="173"/>
      <c r="I507" s="37"/>
    </row>
    <row r="508" spans="8:9" ht="12.75" customHeight="1" x14ac:dyDescent="0.25">
      <c r="H508" s="173"/>
      <c r="I508" s="37"/>
    </row>
    <row r="509" spans="8:9" ht="12.75" customHeight="1" x14ac:dyDescent="0.25">
      <c r="H509" s="173"/>
      <c r="I509" s="37"/>
    </row>
    <row r="510" spans="8:9" ht="12.75" customHeight="1" x14ac:dyDescent="0.25">
      <c r="H510" s="173"/>
      <c r="I510" s="37"/>
    </row>
    <row r="511" spans="8:9" ht="12.75" customHeight="1" x14ac:dyDescent="0.25">
      <c r="H511" s="173"/>
      <c r="I511" s="37"/>
    </row>
    <row r="512" spans="8:9" ht="12.75" customHeight="1" x14ac:dyDescent="0.25">
      <c r="H512" s="173"/>
      <c r="I512" s="37"/>
    </row>
    <row r="513" spans="8:9" ht="12.75" customHeight="1" x14ac:dyDescent="0.25">
      <c r="H513" s="173"/>
      <c r="I513" s="37"/>
    </row>
    <row r="514" spans="8:9" ht="12.75" customHeight="1" x14ac:dyDescent="0.25">
      <c r="H514" s="173"/>
      <c r="I514" s="37"/>
    </row>
    <row r="515" spans="8:9" ht="12.75" customHeight="1" x14ac:dyDescent="0.25">
      <c r="H515" s="173"/>
      <c r="I515" s="37"/>
    </row>
    <row r="516" spans="8:9" ht="12.75" customHeight="1" x14ac:dyDescent="0.25">
      <c r="H516" s="173"/>
      <c r="I516" s="37"/>
    </row>
    <row r="517" spans="8:9" ht="12.75" customHeight="1" x14ac:dyDescent="0.25">
      <c r="H517" s="173"/>
      <c r="I517" s="37"/>
    </row>
    <row r="518" spans="8:9" ht="12.75" customHeight="1" x14ac:dyDescent="0.25">
      <c r="H518" s="173"/>
      <c r="I518" s="37"/>
    </row>
    <row r="519" spans="8:9" ht="12.75" customHeight="1" x14ac:dyDescent="0.25">
      <c r="H519" s="173"/>
      <c r="I519" s="37"/>
    </row>
    <row r="520" spans="8:9" ht="12.75" customHeight="1" x14ac:dyDescent="0.25">
      <c r="H520" s="173"/>
      <c r="I520" s="37"/>
    </row>
    <row r="521" spans="8:9" ht="12.75" customHeight="1" x14ac:dyDescent="0.25">
      <c r="H521" s="173"/>
      <c r="I521" s="37"/>
    </row>
    <row r="522" spans="8:9" ht="12.75" customHeight="1" x14ac:dyDescent="0.25">
      <c r="H522" s="173"/>
      <c r="I522" s="37"/>
    </row>
    <row r="523" spans="8:9" ht="12.75" customHeight="1" x14ac:dyDescent="0.25">
      <c r="H523" s="173"/>
      <c r="I523" s="37"/>
    </row>
    <row r="524" spans="8:9" ht="12.75" customHeight="1" x14ac:dyDescent="0.25">
      <c r="H524" s="173"/>
      <c r="I524" s="37"/>
    </row>
    <row r="525" spans="8:9" ht="12.75" customHeight="1" x14ac:dyDescent="0.25">
      <c r="H525" s="173"/>
      <c r="I525" s="37"/>
    </row>
    <row r="526" spans="8:9" ht="12.75" customHeight="1" x14ac:dyDescent="0.25">
      <c r="H526" s="173"/>
      <c r="I526" s="37"/>
    </row>
    <row r="527" spans="8:9" ht="12.75" customHeight="1" x14ac:dyDescent="0.25">
      <c r="H527" s="173"/>
      <c r="I527" s="37"/>
    </row>
    <row r="528" spans="8:9" ht="12.75" customHeight="1" x14ac:dyDescent="0.25">
      <c r="H528" s="173"/>
      <c r="I528" s="37"/>
    </row>
    <row r="529" spans="8:9" ht="12.75" customHeight="1" x14ac:dyDescent="0.25">
      <c r="H529" s="173"/>
      <c r="I529" s="37"/>
    </row>
    <row r="530" spans="8:9" ht="12.75" customHeight="1" x14ac:dyDescent="0.25">
      <c r="H530" s="173"/>
      <c r="I530" s="37"/>
    </row>
    <row r="531" spans="8:9" ht="12.75" customHeight="1" x14ac:dyDescent="0.25">
      <c r="H531" s="173"/>
      <c r="I531" s="37"/>
    </row>
    <row r="532" spans="8:9" ht="12.75" customHeight="1" x14ac:dyDescent="0.25">
      <c r="H532" s="173"/>
      <c r="I532" s="37"/>
    </row>
    <row r="533" spans="8:9" ht="12.75" customHeight="1" x14ac:dyDescent="0.25">
      <c r="H533" s="173"/>
      <c r="I533" s="37"/>
    </row>
    <row r="534" spans="8:9" ht="12.75" customHeight="1" x14ac:dyDescent="0.25">
      <c r="H534" s="173"/>
      <c r="I534" s="37"/>
    </row>
    <row r="535" spans="8:9" ht="12.75" customHeight="1" x14ac:dyDescent="0.25">
      <c r="H535" s="173"/>
      <c r="I535" s="37"/>
    </row>
    <row r="536" spans="8:9" ht="12.75" customHeight="1" x14ac:dyDescent="0.25">
      <c r="H536" s="173"/>
      <c r="I536" s="37"/>
    </row>
    <row r="537" spans="8:9" ht="12.75" customHeight="1" x14ac:dyDescent="0.25">
      <c r="H537" s="173"/>
      <c r="I537" s="37"/>
    </row>
    <row r="538" spans="8:9" ht="12.75" customHeight="1" x14ac:dyDescent="0.25">
      <c r="H538" s="173"/>
      <c r="I538" s="37"/>
    </row>
    <row r="539" spans="8:9" ht="12.75" customHeight="1" x14ac:dyDescent="0.25">
      <c r="H539" s="173"/>
      <c r="I539" s="37"/>
    </row>
    <row r="540" spans="8:9" ht="12.75" customHeight="1" x14ac:dyDescent="0.25">
      <c r="H540" s="173"/>
      <c r="I540" s="37"/>
    </row>
    <row r="541" spans="8:9" ht="12.75" customHeight="1" x14ac:dyDescent="0.25">
      <c r="H541" s="173"/>
      <c r="I541" s="37"/>
    </row>
    <row r="542" spans="8:9" ht="12.75" customHeight="1" x14ac:dyDescent="0.25">
      <c r="H542" s="173"/>
      <c r="I542" s="37"/>
    </row>
    <row r="543" spans="8:9" ht="12.75" customHeight="1" x14ac:dyDescent="0.25">
      <c r="H543" s="173"/>
      <c r="I543" s="37"/>
    </row>
    <row r="544" spans="8:9" ht="12.75" customHeight="1" x14ac:dyDescent="0.25">
      <c r="H544" s="173"/>
      <c r="I544" s="37"/>
    </row>
    <row r="545" spans="8:9" ht="12.75" customHeight="1" x14ac:dyDescent="0.25">
      <c r="H545" s="173"/>
      <c r="I545" s="37"/>
    </row>
    <row r="546" spans="8:9" ht="12.75" customHeight="1" x14ac:dyDescent="0.25">
      <c r="H546" s="173"/>
      <c r="I546" s="37"/>
    </row>
    <row r="547" spans="8:9" ht="12.75" customHeight="1" x14ac:dyDescent="0.25">
      <c r="H547" s="173"/>
      <c r="I547" s="37"/>
    </row>
    <row r="548" spans="8:9" ht="12.75" customHeight="1" x14ac:dyDescent="0.25">
      <c r="H548" s="173"/>
      <c r="I548" s="37"/>
    </row>
    <row r="549" spans="8:9" ht="12.75" customHeight="1" x14ac:dyDescent="0.25">
      <c r="H549" s="173"/>
      <c r="I549" s="37"/>
    </row>
    <row r="550" spans="8:9" ht="12.75" customHeight="1" x14ac:dyDescent="0.25">
      <c r="H550" s="173"/>
      <c r="I550" s="37"/>
    </row>
    <row r="551" spans="8:9" ht="12.75" customHeight="1" x14ac:dyDescent="0.25">
      <c r="H551" s="173"/>
      <c r="I551" s="37"/>
    </row>
    <row r="552" spans="8:9" ht="12.75" customHeight="1" x14ac:dyDescent="0.25">
      <c r="H552" s="173"/>
      <c r="I552" s="37"/>
    </row>
    <row r="553" spans="8:9" ht="12.75" customHeight="1" x14ac:dyDescent="0.25">
      <c r="H553" s="173"/>
      <c r="I553" s="37"/>
    </row>
    <row r="554" spans="8:9" ht="12.75" customHeight="1" x14ac:dyDescent="0.25">
      <c r="H554" s="173"/>
      <c r="I554" s="37"/>
    </row>
    <row r="555" spans="8:9" ht="12.75" customHeight="1" x14ac:dyDescent="0.25">
      <c r="H555" s="173"/>
      <c r="I555" s="37"/>
    </row>
    <row r="556" spans="8:9" ht="12.75" customHeight="1" x14ac:dyDescent="0.25">
      <c r="H556" s="173"/>
      <c r="I556" s="37"/>
    </row>
    <row r="557" spans="8:9" ht="12.75" customHeight="1" x14ac:dyDescent="0.25">
      <c r="H557" s="173"/>
      <c r="I557" s="37"/>
    </row>
    <row r="558" spans="8:9" ht="12.75" customHeight="1" x14ac:dyDescent="0.25">
      <c r="H558" s="173"/>
      <c r="I558" s="37"/>
    </row>
    <row r="559" spans="8:9" ht="12.75" customHeight="1" x14ac:dyDescent="0.25">
      <c r="H559" s="173"/>
      <c r="I559" s="37"/>
    </row>
    <row r="560" spans="8:9" ht="12.75" customHeight="1" x14ac:dyDescent="0.25">
      <c r="H560" s="173"/>
      <c r="I560" s="37"/>
    </row>
    <row r="561" spans="8:9" ht="12.75" customHeight="1" x14ac:dyDescent="0.25">
      <c r="H561" s="173"/>
      <c r="I561" s="37"/>
    </row>
    <row r="562" spans="8:9" ht="12.75" customHeight="1" x14ac:dyDescent="0.25">
      <c r="H562" s="173"/>
      <c r="I562" s="37"/>
    </row>
    <row r="563" spans="8:9" ht="12.75" customHeight="1" x14ac:dyDescent="0.25">
      <c r="H563" s="173"/>
      <c r="I563" s="37"/>
    </row>
    <row r="564" spans="8:9" ht="12.75" customHeight="1" x14ac:dyDescent="0.25">
      <c r="H564" s="173"/>
      <c r="I564" s="37"/>
    </row>
    <row r="565" spans="8:9" ht="12.75" customHeight="1" x14ac:dyDescent="0.25">
      <c r="H565" s="173"/>
      <c r="I565" s="37"/>
    </row>
    <row r="566" spans="8:9" ht="12.75" customHeight="1" x14ac:dyDescent="0.25">
      <c r="H566" s="173"/>
      <c r="I566" s="37"/>
    </row>
    <row r="567" spans="8:9" ht="12.75" customHeight="1" x14ac:dyDescent="0.25">
      <c r="H567" s="173"/>
      <c r="I567" s="37"/>
    </row>
    <row r="568" spans="8:9" ht="12.75" customHeight="1" x14ac:dyDescent="0.25">
      <c r="H568" s="173"/>
      <c r="I568" s="37"/>
    </row>
    <row r="569" spans="8:9" ht="12.75" customHeight="1" x14ac:dyDescent="0.25">
      <c r="H569" s="173"/>
      <c r="I569" s="37"/>
    </row>
    <row r="570" spans="8:9" ht="12.75" customHeight="1" x14ac:dyDescent="0.25">
      <c r="H570" s="173"/>
      <c r="I570" s="37"/>
    </row>
    <row r="571" spans="8:9" ht="12.75" customHeight="1" x14ac:dyDescent="0.25">
      <c r="H571" s="173"/>
      <c r="I571" s="37"/>
    </row>
    <row r="572" spans="8:9" ht="12.75" customHeight="1" x14ac:dyDescent="0.25">
      <c r="H572" s="173"/>
      <c r="I572" s="37"/>
    </row>
    <row r="573" spans="8:9" ht="12.75" customHeight="1" x14ac:dyDescent="0.25">
      <c r="H573" s="173"/>
      <c r="I573" s="37"/>
    </row>
    <row r="574" spans="8:9" ht="12.75" customHeight="1" x14ac:dyDescent="0.25">
      <c r="H574" s="173"/>
      <c r="I574" s="37"/>
    </row>
    <row r="575" spans="8:9" ht="12.75" customHeight="1" x14ac:dyDescent="0.25">
      <c r="H575" s="173"/>
      <c r="I575" s="37"/>
    </row>
    <row r="576" spans="8:9" ht="12.75" customHeight="1" x14ac:dyDescent="0.25">
      <c r="H576" s="173"/>
      <c r="I576" s="37"/>
    </row>
    <row r="577" spans="8:9" ht="12.75" customHeight="1" x14ac:dyDescent="0.25">
      <c r="H577" s="173"/>
      <c r="I577" s="37"/>
    </row>
    <row r="578" spans="8:9" ht="12.75" customHeight="1" x14ac:dyDescent="0.25">
      <c r="H578" s="173"/>
      <c r="I578" s="37"/>
    </row>
    <row r="579" spans="8:9" ht="12.75" customHeight="1" x14ac:dyDescent="0.25">
      <c r="H579" s="173"/>
      <c r="I579" s="37"/>
    </row>
    <row r="580" spans="8:9" ht="12.75" customHeight="1" x14ac:dyDescent="0.25">
      <c r="H580" s="173"/>
      <c r="I580" s="37"/>
    </row>
    <row r="581" spans="8:9" ht="12.75" customHeight="1" x14ac:dyDescent="0.25">
      <c r="H581" s="173"/>
      <c r="I581" s="37"/>
    </row>
    <row r="582" spans="8:9" ht="12.75" customHeight="1" x14ac:dyDescent="0.25">
      <c r="H582" s="173"/>
      <c r="I582" s="37"/>
    </row>
    <row r="583" spans="8:9" ht="12.75" customHeight="1" x14ac:dyDescent="0.25">
      <c r="H583" s="173"/>
      <c r="I583" s="37"/>
    </row>
    <row r="584" spans="8:9" ht="12.75" customHeight="1" x14ac:dyDescent="0.25">
      <c r="H584" s="173"/>
      <c r="I584" s="37"/>
    </row>
    <row r="585" spans="8:9" ht="12.75" customHeight="1" x14ac:dyDescent="0.25">
      <c r="H585" s="173"/>
      <c r="I585" s="37"/>
    </row>
    <row r="586" spans="8:9" ht="12.75" customHeight="1" x14ac:dyDescent="0.25">
      <c r="H586" s="173"/>
      <c r="I586" s="37"/>
    </row>
    <row r="587" spans="8:9" ht="12.75" customHeight="1" x14ac:dyDescent="0.25">
      <c r="H587" s="173"/>
      <c r="I587" s="37"/>
    </row>
    <row r="588" spans="8:9" ht="12.75" customHeight="1" x14ac:dyDescent="0.25">
      <c r="H588" s="173"/>
      <c r="I588" s="37"/>
    </row>
    <row r="589" spans="8:9" ht="12.75" customHeight="1" x14ac:dyDescent="0.25">
      <c r="H589" s="173"/>
      <c r="I589" s="37"/>
    </row>
    <row r="590" spans="8:9" ht="12.75" customHeight="1" x14ac:dyDescent="0.25">
      <c r="H590" s="173"/>
      <c r="I590" s="37"/>
    </row>
    <row r="591" spans="8:9" ht="12.75" customHeight="1" x14ac:dyDescent="0.25">
      <c r="H591" s="173"/>
      <c r="I591" s="37"/>
    </row>
    <row r="592" spans="8:9" ht="12.75" customHeight="1" x14ac:dyDescent="0.25">
      <c r="H592" s="173"/>
      <c r="I592" s="37"/>
    </row>
    <row r="593" spans="8:9" ht="12.75" customHeight="1" x14ac:dyDescent="0.25">
      <c r="H593" s="173"/>
      <c r="I593" s="37"/>
    </row>
    <row r="594" spans="8:9" ht="12.75" customHeight="1" x14ac:dyDescent="0.25">
      <c r="H594" s="173"/>
      <c r="I594" s="37"/>
    </row>
    <row r="595" spans="8:9" ht="12.75" customHeight="1" x14ac:dyDescent="0.25">
      <c r="H595" s="173"/>
      <c r="I595" s="37"/>
    </row>
    <row r="596" spans="8:9" ht="12.75" customHeight="1" x14ac:dyDescent="0.25">
      <c r="H596" s="173"/>
      <c r="I596" s="37"/>
    </row>
    <row r="597" spans="8:9" ht="12.75" customHeight="1" x14ac:dyDescent="0.25">
      <c r="H597" s="173"/>
      <c r="I597" s="37"/>
    </row>
    <row r="598" spans="8:9" ht="12.75" customHeight="1" x14ac:dyDescent="0.25">
      <c r="H598" s="173"/>
      <c r="I598" s="37"/>
    </row>
    <row r="599" spans="8:9" ht="12.75" customHeight="1" x14ac:dyDescent="0.25">
      <c r="H599" s="173"/>
      <c r="I599" s="37"/>
    </row>
    <row r="600" spans="8:9" ht="12.75" customHeight="1" x14ac:dyDescent="0.25">
      <c r="H600" s="173"/>
      <c r="I600" s="37"/>
    </row>
    <row r="601" spans="8:9" ht="12.75" customHeight="1" x14ac:dyDescent="0.25">
      <c r="H601" s="173"/>
      <c r="I601" s="37"/>
    </row>
    <row r="602" spans="8:9" ht="12.75" customHeight="1" x14ac:dyDescent="0.25">
      <c r="H602" s="173"/>
      <c r="I602" s="37"/>
    </row>
    <row r="603" spans="8:9" ht="12.75" customHeight="1" x14ac:dyDescent="0.25">
      <c r="H603" s="173"/>
      <c r="I603" s="37"/>
    </row>
    <row r="604" spans="8:9" ht="12.75" customHeight="1" x14ac:dyDescent="0.25">
      <c r="H604" s="173"/>
      <c r="I604" s="37"/>
    </row>
    <row r="605" spans="8:9" ht="12.75" customHeight="1" x14ac:dyDescent="0.25">
      <c r="H605" s="173"/>
      <c r="I605" s="37"/>
    </row>
    <row r="606" spans="8:9" ht="12.75" customHeight="1" x14ac:dyDescent="0.25">
      <c r="H606" s="173"/>
      <c r="I606" s="37"/>
    </row>
    <row r="607" spans="8:9" ht="12.75" customHeight="1" x14ac:dyDescent="0.25">
      <c r="H607" s="173"/>
      <c r="I607" s="37"/>
    </row>
    <row r="608" spans="8:9" ht="12.75" customHeight="1" x14ac:dyDescent="0.25">
      <c r="H608" s="173"/>
      <c r="I608" s="37"/>
    </row>
    <row r="609" spans="8:9" ht="12.75" customHeight="1" x14ac:dyDescent="0.25">
      <c r="H609" s="173"/>
      <c r="I609" s="37"/>
    </row>
    <row r="610" spans="8:9" ht="12.75" customHeight="1" x14ac:dyDescent="0.25">
      <c r="H610" s="173"/>
      <c r="I610" s="37"/>
    </row>
    <row r="611" spans="8:9" ht="12.75" customHeight="1" x14ac:dyDescent="0.25">
      <c r="H611" s="173"/>
      <c r="I611" s="37"/>
    </row>
    <row r="612" spans="8:9" ht="12.75" customHeight="1" x14ac:dyDescent="0.25">
      <c r="H612" s="173"/>
      <c r="I612" s="37"/>
    </row>
    <row r="613" spans="8:9" ht="12.75" customHeight="1" x14ac:dyDescent="0.25">
      <c r="H613" s="173"/>
      <c r="I613" s="37"/>
    </row>
    <row r="614" spans="8:9" ht="12.75" customHeight="1" x14ac:dyDescent="0.25">
      <c r="H614" s="173"/>
      <c r="I614" s="37"/>
    </row>
    <row r="615" spans="8:9" ht="12.75" customHeight="1" x14ac:dyDescent="0.25">
      <c r="H615" s="173"/>
      <c r="I615" s="37"/>
    </row>
    <row r="616" spans="8:9" ht="12.75" customHeight="1" x14ac:dyDescent="0.25">
      <c r="H616" s="173"/>
      <c r="I616" s="37"/>
    </row>
    <row r="617" spans="8:9" ht="12.75" customHeight="1" x14ac:dyDescent="0.25">
      <c r="H617" s="173"/>
      <c r="I617" s="37"/>
    </row>
    <row r="618" spans="8:9" ht="12.75" customHeight="1" x14ac:dyDescent="0.25">
      <c r="H618" s="173"/>
      <c r="I618" s="37"/>
    </row>
    <row r="619" spans="8:9" ht="12.75" customHeight="1" x14ac:dyDescent="0.25">
      <c r="H619" s="173"/>
      <c r="I619" s="37"/>
    </row>
    <row r="620" spans="8:9" ht="12.75" customHeight="1" x14ac:dyDescent="0.25">
      <c r="H620" s="173"/>
      <c r="I620" s="37"/>
    </row>
    <row r="621" spans="8:9" ht="12.75" customHeight="1" x14ac:dyDescent="0.25">
      <c r="H621" s="173"/>
      <c r="I621" s="37"/>
    </row>
    <row r="622" spans="8:9" ht="12.75" customHeight="1" x14ac:dyDescent="0.25">
      <c r="H622" s="173"/>
      <c r="I622" s="37"/>
    </row>
    <row r="623" spans="8:9" ht="12.75" customHeight="1" x14ac:dyDescent="0.25">
      <c r="H623" s="173"/>
      <c r="I623" s="37"/>
    </row>
    <row r="624" spans="8:9" ht="12.75" customHeight="1" x14ac:dyDescent="0.25">
      <c r="H624" s="173"/>
      <c r="I624" s="37"/>
    </row>
    <row r="625" spans="8:9" ht="12.75" customHeight="1" x14ac:dyDescent="0.25">
      <c r="H625" s="173"/>
      <c r="I625" s="37"/>
    </row>
    <row r="626" spans="8:9" ht="12.75" customHeight="1" x14ac:dyDescent="0.25">
      <c r="H626" s="173"/>
      <c r="I626" s="37"/>
    </row>
    <row r="627" spans="8:9" ht="12.75" customHeight="1" x14ac:dyDescent="0.25">
      <c r="H627" s="173"/>
      <c r="I627" s="37"/>
    </row>
    <row r="628" spans="8:9" ht="12.75" customHeight="1" x14ac:dyDescent="0.25">
      <c r="H628" s="173"/>
      <c r="I628" s="37"/>
    </row>
    <row r="629" spans="8:9" ht="12.75" customHeight="1" x14ac:dyDescent="0.25">
      <c r="H629" s="173"/>
      <c r="I629" s="37"/>
    </row>
    <row r="630" spans="8:9" ht="12.75" customHeight="1" x14ac:dyDescent="0.25">
      <c r="H630" s="173"/>
      <c r="I630" s="37"/>
    </row>
    <row r="631" spans="8:9" ht="12.75" customHeight="1" x14ac:dyDescent="0.25">
      <c r="H631" s="173"/>
      <c r="I631" s="37"/>
    </row>
    <row r="632" spans="8:9" ht="12.75" customHeight="1" x14ac:dyDescent="0.25">
      <c r="H632" s="173"/>
      <c r="I632" s="37"/>
    </row>
    <row r="633" spans="8:9" ht="12.75" customHeight="1" x14ac:dyDescent="0.25">
      <c r="H633" s="173"/>
      <c r="I633" s="37"/>
    </row>
    <row r="634" spans="8:9" ht="12.75" customHeight="1" x14ac:dyDescent="0.25">
      <c r="H634" s="173"/>
      <c r="I634" s="37"/>
    </row>
    <row r="635" spans="8:9" ht="12.75" customHeight="1" x14ac:dyDescent="0.25">
      <c r="H635" s="173"/>
      <c r="I635" s="37"/>
    </row>
    <row r="636" spans="8:9" ht="12.75" customHeight="1" x14ac:dyDescent="0.25">
      <c r="H636" s="173"/>
      <c r="I636" s="37"/>
    </row>
    <row r="637" spans="8:9" ht="12.75" customHeight="1" x14ac:dyDescent="0.25">
      <c r="H637" s="173"/>
      <c r="I637" s="37"/>
    </row>
    <row r="638" spans="8:9" ht="12.75" customHeight="1" x14ac:dyDescent="0.25">
      <c r="H638" s="173"/>
      <c r="I638" s="37"/>
    </row>
    <row r="639" spans="8:9" ht="12.75" customHeight="1" x14ac:dyDescent="0.25">
      <c r="H639" s="173"/>
      <c r="I639" s="37"/>
    </row>
    <row r="640" spans="8:9" ht="12.75" customHeight="1" x14ac:dyDescent="0.25">
      <c r="H640" s="173"/>
      <c r="I640" s="37"/>
    </row>
    <row r="641" spans="8:9" ht="12.75" customHeight="1" x14ac:dyDescent="0.25">
      <c r="H641" s="173"/>
      <c r="I641" s="37"/>
    </row>
    <row r="642" spans="8:9" ht="12.75" customHeight="1" x14ac:dyDescent="0.25">
      <c r="H642" s="173"/>
      <c r="I642" s="37"/>
    </row>
    <row r="643" spans="8:9" ht="12.75" customHeight="1" x14ac:dyDescent="0.25">
      <c r="H643" s="173"/>
      <c r="I643" s="37"/>
    </row>
    <row r="644" spans="8:9" ht="12.75" customHeight="1" x14ac:dyDescent="0.25">
      <c r="H644" s="173"/>
      <c r="I644" s="37"/>
    </row>
    <row r="645" spans="8:9" ht="12.75" customHeight="1" x14ac:dyDescent="0.25">
      <c r="H645" s="173"/>
      <c r="I645" s="37"/>
    </row>
    <row r="646" spans="8:9" ht="12.75" customHeight="1" x14ac:dyDescent="0.25">
      <c r="H646" s="173"/>
      <c r="I646" s="37"/>
    </row>
    <row r="647" spans="8:9" ht="12.75" customHeight="1" x14ac:dyDescent="0.25">
      <c r="H647" s="173"/>
      <c r="I647" s="37"/>
    </row>
    <row r="648" spans="8:9" ht="12.75" customHeight="1" x14ac:dyDescent="0.25">
      <c r="H648" s="173"/>
      <c r="I648" s="37"/>
    </row>
    <row r="649" spans="8:9" ht="12.75" customHeight="1" x14ac:dyDescent="0.25">
      <c r="H649" s="173"/>
      <c r="I649" s="37"/>
    </row>
    <row r="650" spans="8:9" ht="12.75" customHeight="1" x14ac:dyDescent="0.25">
      <c r="H650" s="173"/>
      <c r="I650" s="37"/>
    </row>
    <row r="651" spans="8:9" ht="12.75" customHeight="1" x14ac:dyDescent="0.25">
      <c r="H651" s="173"/>
      <c r="I651" s="37"/>
    </row>
    <row r="652" spans="8:9" ht="12.75" customHeight="1" x14ac:dyDescent="0.25">
      <c r="H652" s="173"/>
      <c r="I652" s="37"/>
    </row>
    <row r="653" spans="8:9" ht="12.75" customHeight="1" x14ac:dyDescent="0.25">
      <c r="H653" s="173"/>
      <c r="I653" s="37"/>
    </row>
    <row r="654" spans="8:9" ht="12.75" customHeight="1" x14ac:dyDescent="0.25">
      <c r="H654" s="173"/>
      <c r="I654" s="37"/>
    </row>
    <row r="655" spans="8:9" ht="12.75" customHeight="1" x14ac:dyDescent="0.25">
      <c r="H655" s="173"/>
      <c r="I655" s="37"/>
    </row>
    <row r="656" spans="8:9" ht="12.75" customHeight="1" x14ac:dyDescent="0.25">
      <c r="H656" s="173"/>
      <c r="I656" s="37"/>
    </row>
    <row r="657" spans="8:9" ht="12.75" customHeight="1" x14ac:dyDescent="0.25">
      <c r="H657" s="173"/>
      <c r="I657" s="37"/>
    </row>
    <row r="658" spans="8:9" ht="12.75" customHeight="1" x14ac:dyDescent="0.25">
      <c r="H658" s="173"/>
      <c r="I658" s="37"/>
    </row>
    <row r="659" spans="8:9" ht="12.75" customHeight="1" x14ac:dyDescent="0.25">
      <c r="H659" s="173"/>
      <c r="I659" s="37"/>
    </row>
    <row r="660" spans="8:9" ht="12.75" customHeight="1" x14ac:dyDescent="0.25">
      <c r="H660" s="173"/>
      <c r="I660" s="37"/>
    </row>
    <row r="661" spans="8:9" ht="12.75" customHeight="1" x14ac:dyDescent="0.25">
      <c r="H661" s="173"/>
      <c r="I661" s="37"/>
    </row>
    <row r="662" spans="8:9" ht="12.75" customHeight="1" x14ac:dyDescent="0.25">
      <c r="H662" s="173"/>
      <c r="I662" s="37"/>
    </row>
    <row r="663" spans="8:9" ht="12.75" customHeight="1" x14ac:dyDescent="0.25">
      <c r="H663" s="173"/>
      <c r="I663" s="37"/>
    </row>
    <row r="664" spans="8:9" ht="12.75" customHeight="1" x14ac:dyDescent="0.25">
      <c r="H664" s="173"/>
      <c r="I664" s="37"/>
    </row>
    <row r="665" spans="8:9" ht="12.75" customHeight="1" x14ac:dyDescent="0.25">
      <c r="H665" s="173"/>
      <c r="I665" s="37"/>
    </row>
    <row r="666" spans="8:9" ht="12.75" customHeight="1" x14ac:dyDescent="0.25">
      <c r="H666" s="173"/>
      <c r="I666" s="37"/>
    </row>
    <row r="667" spans="8:9" ht="12.75" customHeight="1" x14ac:dyDescent="0.25">
      <c r="H667" s="173"/>
      <c r="I667" s="37"/>
    </row>
    <row r="668" spans="8:9" ht="12.75" customHeight="1" x14ac:dyDescent="0.25">
      <c r="H668" s="173"/>
      <c r="I668" s="37"/>
    </row>
    <row r="669" spans="8:9" ht="12.75" customHeight="1" x14ac:dyDescent="0.25">
      <c r="H669" s="173"/>
      <c r="I669" s="37"/>
    </row>
    <row r="670" spans="8:9" ht="12.75" customHeight="1" x14ac:dyDescent="0.25">
      <c r="H670" s="173"/>
      <c r="I670" s="37"/>
    </row>
    <row r="671" spans="8:9" ht="12.75" customHeight="1" x14ac:dyDescent="0.25">
      <c r="H671" s="173"/>
      <c r="I671" s="37"/>
    </row>
    <row r="672" spans="8:9" ht="12.75" customHeight="1" x14ac:dyDescent="0.25">
      <c r="H672" s="173"/>
      <c r="I672" s="37"/>
    </row>
    <row r="673" spans="8:9" ht="12.75" customHeight="1" x14ac:dyDescent="0.25">
      <c r="H673" s="173"/>
      <c r="I673" s="37"/>
    </row>
    <row r="674" spans="8:9" ht="12.75" customHeight="1" x14ac:dyDescent="0.25">
      <c r="H674" s="173"/>
      <c r="I674" s="37"/>
    </row>
    <row r="675" spans="8:9" ht="12.75" customHeight="1" x14ac:dyDescent="0.25">
      <c r="H675" s="173"/>
      <c r="I675" s="37"/>
    </row>
    <row r="676" spans="8:9" ht="12.75" customHeight="1" x14ac:dyDescent="0.25">
      <c r="H676" s="173"/>
      <c r="I676" s="37"/>
    </row>
    <row r="677" spans="8:9" ht="12.75" customHeight="1" x14ac:dyDescent="0.25">
      <c r="H677" s="173"/>
      <c r="I677" s="37"/>
    </row>
    <row r="678" spans="8:9" ht="12.75" customHeight="1" x14ac:dyDescent="0.25">
      <c r="H678" s="173"/>
      <c r="I678" s="37"/>
    </row>
    <row r="679" spans="8:9" ht="12.75" customHeight="1" x14ac:dyDescent="0.25">
      <c r="H679" s="173"/>
      <c r="I679" s="37"/>
    </row>
    <row r="680" spans="8:9" ht="12.75" customHeight="1" x14ac:dyDescent="0.25">
      <c r="H680" s="173"/>
      <c r="I680" s="37"/>
    </row>
    <row r="681" spans="8:9" ht="12.75" customHeight="1" x14ac:dyDescent="0.25">
      <c r="H681" s="173"/>
      <c r="I681" s="37"/>
    </row>
    <row r="682" spans="8:9" ht="12.75" customHeight="1" x14ac:dyDescent="0.25">
      <c r="H682" s="173"/>
      <c r="I682" s="37"/>
    </row>
    <row r="683" spans="8:9" ht="12.75" customHeight="1" x14ac:dyDescent="0.25">
      <c r="H683" s="173"/>
      <c r="I683" s="37"/>
    </row>
    <row r="684" spans="8:9" ht="12.75" customHeight="1" x14ac:dyDescent="0.25">
      <c r="H684" s="173"/>
      <c r="I684" s="37"/>
    </row>
    <row r="685" spans="8:9" ht="12.75" customHeight="1" x14ac:dyDescent="0.25">
      <c r="H685" s="173"/>
      <c r="I685" s="37"/>
    </row>
    <row r="686" spans="8:9" ht="12.75" customHeight="1" x14ac:dyDescent="0.25">
      <c r="H686" s="173"/>
      <c r="I686" s="37"/>
    </row>
    <row r="687" spans="8:9" ht="12.75" customHeight="1" x14ac:dyDescent="0.25">
      <c r="H687" s="173"/>
      <c r="I687" s="37"/>
    </row>
    <row r="688" spans="8:9" ht="12.75" customHeight="1" x14ac:dyDescent="0.25">
      <c r="H688" s="173"/>
      <c r="I688" s="37"/>
    </row>
    <row r="689" spans="8:9" ht="12.75" customHeight="1" x14ac:dyDescent="0.25">
      <c r="H689" s="173"/>
      <c r="I689" s="37"/>
    </row>
    <row r="690" spans="8:9" ht="12.75" customHeight="1" x14ac:dyDescent="0.25">
      <c r="H690" s="173"/>
      <c r="I690" s="37"/>
    </row>
    <row r="691" spans="8:9" ht="12.75" customHeight="1" x14ac:dyDescent="0.25">
      <c r="H691" s="173"/>
      <c r="I691" s="37"/>
    </row>
    <row r="692" spans="8:9" ht="12.75" customHeight="1" x14ac:dyDescent="0.25">
      <c r="H692" s="173"/>
      <c r="I692" s="37"/>
    </row>
    <row r="693" spans="8:9" ht="12.75" customHeight="1" x14ac:dyDescent="0.25">
      <c r="H693" s="173"/>
      <c r="I693" s="37"/>
    </row>
    <row r="694" spans="8:9" ht="12.75" customHeight="1" x14ac:dyDescent="0.25">
      <c r="H694" s="173"/>
      <c r="I694" s="37"/>
    </row>
    <row r="695" spans="8:9" ht="12.75" customHeight="1" x14ac:dyDescent="0.25">
      <c r="H695" s="173"/>
      <c r="I695" s="37"/>
    </row>
    <row r="696" spans="8:9" ht="12.75" customHeight="1" x14ac:dyDescent="0.25">
      <c r="H696" s="173"/>
      <c r="I696" s="37"/>
    </row>
    <row r="697" spans="8:9" ht="12.75" customHeight="1" x14ac:dyDescent="0.25">
      <c r="H697" s="173"/>
      <c r="I697" s="37"/>
    </row>
    <row r="698" spans="8:9" ht="12.75" customHeight="1" x14ac:dyDescent="0.25">
      <c r="H698" s="173"/>
      <c r="I698" s="37"/>
    </row>
    <row r="699" spans="8:9" ht="12.75" customHeight="1" x14ac:dyDescent="0.25">
      <c r="H699" s="173"/>
      <c r="I699" s="37"/>
    </row>
    <row r="700" spans="8:9" ht="12.75" customHeight="1" x14ac:dyDescent="0.25">
      <c r="H700" s="173"/>
      <c r="I700" s="37"/>
    </row>
    <row r="701" spans="8:9" ht="12.75" customHeight="1" x14ac:dyDescent="0.25">
      <c r="H701" s="173"/>
      <c r="I701" s="37"/>
    </row>
    <row r="702" spans="8:9" ht="12.75" customHeight="1" x14ac:dyDescent="0.25">
      <c r="H702" s="173"/>
      <c r="I702" s="37"/>
    </row>
    <row r="703" spans="8:9" ht="12.75" customHeight="1" x14ac:dyDescent="0.25">
      <c r="H703" s="173"/>
      <c r="I703" s="37"/>
    </row>
    <row r="704" spans="8:9" ht="12.75" customHeight="1" x14ac:dyDescent="0.25">
      <c r="H704" s="173"/>
      <c r="I704" s="37"/>
    </row>
    <row r="705" spans="8:9" ht="12.75" customHeight="1" x14ac:dyDescent="0.25">
      <c r="H705" s="173"/>
      <c r="I705" s="37"/>
    </row>
    <row r="706" spans="8:9" ht="12.75" customHeight="1" x14ac:dyDescent="0.25">
      <c r="H706" s="173"/>
      <c r="I706" s="37"/>
    </row>
    <row r="707" spans="8:9" ht="12.75" customHeight="1" x14ac:dyDescent="0.25">
      <c r="H707" s="173"/>
      <c r="I707" s="37"/>
    </row>
    <row r="708" spans="8:9" ht="12.75" customHeight="1" x14ac:dyDescent="0.25">
      <c r="H708" s="173"/>
      <c r="I708" s="37"/>
    </row>
    <row r="709" spans="8:9" ht="12.75" customHeight="1" x14ac:dyDescent="0.25">
      <c r="H709" s="173"/>
      <c r="I709" s="37"/>
    </row>
    <row r="710" spans="8:9" ht="12.75" customHeight="1" x14ac:dyDescent="0.25">
      <c r="H710" s="173"/>
      <c r="I710" s="37"/>
    </row>
    <row r="711" spans="8:9" ht="12.75" customHeight="1" x14ac:dyDescent="0.25">
      <c r="H711" s="173"/>
      <c r="I711" s="37"/>
    </row>
    <row r="712" spans="8:9" ht="12.75" customHeight="1" x14ac:dyDescent="0.25">
      <c r="H712" s="173"/>
      <c r="I712" s="37"/>
    </row>
    <row r="713" spans="8:9" ht="12.75" customHeight="1" x14ac:dyDescent="0.25">
      <c r="H713" s="173"/>
      <c r="I713" s="37"/>
    </row>
    <row r="714" spans="8:9" ht="12.75" customHeight="1" x14ac:dyDescent="0.25">
      <c r="H714" s="173"/>
      <c r="I714" s="37"/>
    </row>
    <row r="715" spans="8:9" ht="12.75" customHeight="1" x14ac:dyDescent="0.25">
      <c r="H715" s="173"/>
      <c r="I715" s="37"/>
    </row>
    <row r="716" spans="8:9" ht="12.75" customHeight="1" x14ac:dyDescent="0.25">
      <c r="H716" s="173"/>
      <c r="I716" s="37"/>
    </row>
    <row r="717" spans="8:9" ht="12.75" customHeight="1" x14ac:dyDescent="0.25">
      <c r="H717" s="173"/>
      <c r="I717" s="37"/>
    </row>
    <row r="718" spans="8:9" ht="12.75" customHeight="1" x14ac:dyDescent="0.25">
      <c r="H718" s="173"/>
      <c r="I718" s="37"/>
    </row>
    <row r="719" spans="8:9" ht="12.75" customHeight="1" x14ac:dyDescent="0.25">
      <c r="H719" s="173"/>
      <c r="I719" s="37"/>
    </row>
    <row r="720" spans="8:9" ht="12.75" customHeight="1" x14ac:dyDescent="0.25">
      <c r="H720" s="173"/>
      <c r="I720" s="37"/>
    </row>
    <row r="721" spans="8:9" ht="12.75" customHeight="1" x14ac:dyDescent="0.25">
      <c r="H721" s="173"/>
      <c r="I721" s="37"/>
    </row>
    <row r="722" spans="8:9" ht="12.75" customHeight="1" x14ac:dyDescent="0.25">
      <c r="H722" s="173"/>
      <c r="I722" s="37"/>
    </row>
    <row r="723" spans="8:9" ht="12.75" customHeight="1" x14ac:dyDescent="0.25">
      <c r="H723" s="173"/>
      <c r="I723" s="37"/>
    </row>
    <row r="724" spans="8:9" ht="12.75" customHeight="1" x14ac:dyDescent="0.25">
      <c r="H724" s="173"/>
      <c r="I724" s="37"/>
    </row>
    <row r="725" spans="8:9" ht="12.75" customHeight="1" x14ac:dyDescent="0.25">
      <c r="H725" s="173"/>
      <c r="I725" s="37"/>
    </row>
    <row r="726" spans="8:9" ht="12.75" customHeight="1" x14ac:dyDescent="0.25">
      <c r="H726" s="173"/>
      <c r="I726" s="37"/>
    </row>
    <row r="727" spans="8:9" ht="12.75" customHeight="1" x14ac:dyDescent="0.25">
      <c r="H727" s="173"/>
      <c r="I727" s="37"/>
    </row>
    <row r="728" spans="8:9" ht="12.75" customHeight="1" x14ac:dyDescent="0.25">
      <c r="H728" s="173"/>
      <c r="I728" s="37"/>
    </row>
    <row r="729" spans="8:9" ht="12.75" customHeight="1" x14ac:dyDescent="0.25">
      <c r="H729" s="173"/>
      <c r="I729" s="37"/>
    </row>
    <row r="730" spans="8:9" ht="12.75" customHeight="1" x14ac:dyDescent="0.25">
      <c r="H730" s="173"/>
      <c r="I730" s="37"/>
    </row>
    <row r="731" spans="8:9" ht="12.75" customHeight="1" x14ac:dyDescent="0.25">
      <c r="H731" s="173"/>
      <c r="I731" s="37"/>
    </row>
    <row r="732" spans="8:9" ht="12.75" customHeight="1" x14ac:dyDescent="0.25">
      <c r="H732" s="173"/>
      <c r="I732" s="37"/>
    </row>
    <row r="733" spans="8:9" ht="12.75" customHeight="1" x14ac:dyDescent="0.25">
      <c r="H733" s="173"/>
      <c r="I733" s="37"/>
    </row>
    <row r="734" spans="8:9" ht="12.75" customHeight="1" x14ac:dyDescent="0.25">
      <c r="H734" s="173"/>
      <c r="I734" s="37"/>
    </row>
    <row r="735" spans="8:9" ht="12.75" customHeight="1" x14ac:dyDescent="0.25">
      <c r="H735" s="173"/>
      <c r="I735" s="37"/>
    </row>
    <row r="736" spans="8:9" ht="12.75" customHeight="1" x14ac:dyDescent="0.25">
      <c r="H736" s="173"/>
      <c r="I736" s="37"/>
    </row>
    <row r="737" spans="8:9" ht="12.75" customHeight="1" x14ac:dyDescent="0.25">
      <c r="H737" s="173"/>
      <c r="I737" s="37"/>
    </row>
    <row r="738" spans="8:9" ht="12.75" customHeight="1" x14ac:dyDescent="0.25">
      <c r="H738" s="173"/>
      <c r="I738" s="37"/>
    </row>
    <row r="739" spans="8:9" ht="12.75" customHeight="1" x14ac:dyDescent="0.25">
      <c r="H739" s="173"/>
      <c r="I739" s="37"/>
    </row>
    <row r="740" spans="8:9" ht="12.75" customHeight="1" x14ac:dyDescent="0.25">
      <c r="H740" s="173"/>
      <c r="I740" s="37"/>
    </row>
    <row r="741" spans="8:9" ht="12.75" customHeight="1" x14ac:dyDescent="0.25">
      <c r="H741" s="173"/>
      <c r="I741" s="37"/>
    </row>
    <row r="742" spans="8:9" ht="12.75" customHeight="1" x14ac:dyDescent="0.25">
      <c r="H742" s="173"/>
      <c r="I742" s="37"/>
    </row>
    <row r="743" spans="8:9" ht="12.75" customHeight="1" x14ac:dyDescent="0.25">
      <c r="H743" s="173"/>
      <c r="I743" s="37"/>
    </row>
    <row r="744" spans="8:9" ht="12.75" customHeight="1" x14ac:dyDescent="0.25">
      <c r="H744" s="173"/>
      <c r="I744" s="37"/>
    </row>
    <row r="745" spans="8:9" ht="12.75" customHeight="1" x14ac:dyDescent="0.25">
      <c r="H745" s="173"/>
      <c r="I745" s="37"/>
    </row>
    <row r="746" spans="8:9" ht="12.75" customHeight="1" x14ac:dyDescent="0.25">
      <c r="H746" s="173"/>
      <c r="I746" s="37"/>
    </row>
    <row r="747" spans="8:9" ht="12.75" customHeight="1" x14ac:dyDescent="0.25">
      <c r="H747" s="173"/>
      <c r="I747" s="37"/>
    </row>
    <row r="748" spans="8:9" ht="12.75" customHeight="1" x14ac:dyDescent="0.25">
      <c r="H748" s="173"/>
      <c r="I748" s="37"/>
    </row>
    <row r="749" spans="8:9" ht="12.75" customHeight="1" x14ac:dyDescent="0.25">
      <c r="H749" s="173"/>
      <c r="I749" s="37"/>
    </row>
    <row r="750" spans="8:9" ht="12.75" customHeight="1" x14ac:dyDescent="0.25">
      <c r="H750" s="173"/>
      <c r="I750" s="37"/>
    </row>
    <row r="751" spans="8:9" ht="12.75" customHeight="1" x14ac:dyDescent="0.25">
      <c r="H751" s="173"/>
      <c r="I751" s="37"/>
    </row>
    <row r="752" spans="8:9" ht="12.75" customHeight="1" x14ac:dyDescent="0.25">
      <c r="H752" s="173"/>
      <c r="I752" s="37"/>
    </row>
    <row r="753" spans="8:9" ht="12.75" customHeight="1" x14ac:dyDescent="0.25">
      <c r="H753" s="173"/>
      <c r="I753" s="37"/>
    </row>
    <row r="754" spans="8:9" ht="12.75" customHeight="1" x14ac:dyDescent="0.25">
      <c r="H754" s="173"/>
      <c r="I754" s="37"/>
    </row>
    <row r="755" spans="8:9" ht="12.75" customHeight="1" x14ac:dyDescent="0.25">
      <c r="H755" s="173"/>
      <c r="I755" s="37"/>
    </row>
    <row r="756" spans="8:9" ht="12.75" customHeight="1" x14ac:dyDescent="0.25">
      <c r="H756" s="173"/>
      <c r="I756" s="37"/>
    </row>
    <row r="757" spans="8:9" ht="12.75" customHeight="1" x14ac:dyDescent="0.25">
      <c r="H757" s="173"/>
      <c r="I757" s="37"/>
    </row>
    <row r="758" spans="8:9" ht="12.75" customHeight="1" x14ac:dyDescent="0.25">
      <c r="H758" s="173"/>
      <c r="I758" s="37"/>
    </row>
    <row r="759" spans="8:9" ht="12.75" customHeight="1" x14ac:dyDescent="0.25">
      <c r="H759" s="173"/>
      <c r="I759" s="37"/>
    </row>
    <row r="760" spans="8:9" ht="12.75" customHeight="1" x14ac:dyDescent="0.25">
      <c r="H760" s="173"/>
      <c r="I760" s="37"/>
    </row>
    <row r="761" spans="8:9" ht="12.75" customHeight="1" x14ac:dyDescent="0.25">
      <c r="H761" s="173"/>
      <c r="I761" s="37"/>
    </row>
    <row r="762" spans="8:9" ht="12.75" customHeight="1" x14ac:dyDescent="0.25">
      <c r="H762" s="173"/>
      <c r="I762" s="37"/>
    </row>
    <row r="763" spans="8:9" ht="12.75" customHeight="1" x14ac:dyDescent="0.25">
      <c r="H763" s="173"/>
      <c r="I763" s="37"/>
    </row>
    <row r="764" spans="8:9" ht="12.75" customHeight="1" x14ac:dyDescent="0.25">
      <c r="H764" s="173"/>
      <c r="I764" s="37"/>
    </row>
    <row r="765" spans="8:9" ht="12.75" customHeight="1" x14ac:dyDescent="0.25">
      <c r="H765" s="173"/>
      <c r="I765" s="37"/>
    </row>
    <row r="766" spans="8:9" ht="12.75" customHeight="1" x14ac:dyDescent="0.25">
      <c r="H766" s="173"/>
      <c r="I766" s="37"/>
    </row>
    <row r="767" spans="8:9" ht="12.75" customHeight="1" x14ac:dyDescent="0.25">
      <c r="H767" s="173"/>
      <c r="I767" s="37"/>
    </row>
    <row r="768" spans="8:9" ht="12.75" customHeight="1" x14ac:dyDescent="0.25">
      <c r="H768" s="173"/>
      <c r="I768" s="37"/>
    </row>
    <row r="769" spans="8:9" ht="12.75" customHeight="1" x14ac:dyDescent="0.25">
      <c r="H769" s="173"/>
      <c r="I769" s="37"/>
    </row>
    <row r="770" spans="8:9" ht="12.75" customHeight="1" x14ac:dyDescent="0.25">
      <c r="H770" s="173"/>
      <c r="I770" s="37"/>
    </row>
    <row r="771" spans="8:9" ht="12.75" customHeight="1" x14ac:dyDescent="0.25">
      <c r="H771" s="173"/>
      <c r="I771" s="37"/>
    </row>
    <row r="772" spans="8:9" ht="12.75" customHeight="1" x14ac:dyDescent="0.25">
      <c r="H772" s="173"/>
      <c r="I772" s="37"/>
    </row>
    <row r="773" spans="8:9" ht="12.75" customHeight="1" x14ac:dyDescent="0.25">
      <c r="H773" s="173"/>
      <c r="I773" s="37"/>
    </row>
    <row r="774" spans="8:9" ht="12.75" customHeight="1" x14ac:dyDescent="0.25">
      <c r="H774" s="173"/>
      <c r="I774" s="37"/>
    </row>
    <row r="775" spans="8:9" ht="12.75" customHeight="1" x14ac:dyDescent="0.25">
      <c r="H775" s="173"/>
      <c r="I775" s="37"/>
    </row>
    <row r="776" spans="8:9" ht="12.75" customHeight="1" x14ac:dyDescent="0.25">
      <c r="H776" s="173"/>
      <c r="I776" s="37"/>
    </row>
    <row r="777" spans="8:9" ht="12.75" customHeight="1" x14ac:dyDescent="0.25">
      <c r="H777" s="173"/>
      <c r="I777" s="37"/>
    </row>
    <row r="778" spans="8:9" ht="12.75" customHeight="1" x14ac:dyDescent="0.25">
      <c r="H778" s="173"/>
      <c r="I778" s="37"/>
    </row>
    <row r="779" spans="8:9" ht="12.75" customHeight="1" x14ac:dyDescent="0.25">
      <c r="H779" s="173"/>
      <c r="I779" s="37"/>
    </row>
    <row r="780" spans="8:9" ht="12.75" customHeight="1" x14ac:dyDescent="0.25">
      <c r="H780" s="173"/>
      <c r="I780" s="37"/>
    </row>
    <row r="781" spans="8:9" ht="12.75" customHeight="1" x14ac:dyDescent="0.25">
      <c r="H781" s="173"/>
      <c r="I781" s="37"/>
    </row>
    <row r="782" spans="8:9" ht="12.75" customHeight="1" x14ac:dyDescent="0.25">
      <c r="H782" s="173"/>
      <c r="I782" s="37"/>
    </row>
    <row r="783" spans="8:9" ht="12.75" customHeight="1" x14ac:dyDescent="0.25">
      <c r="H783" s="173"/>
      <c r="I783" s="37"/>
    </row>
    <row r="784" spans="8:9" ht="12.75" customHeight="1" x14ac:dyDescent="0.25">
      <c r="H784" s="173"/>
      <c r="I784" s="37"/>
    </row>
    <row r="785" spans="8:9" ht="12.75" customHeight="1" x14ac:dyDescent="0.25">
      <c r="H785" s="173"/>
      <c r="I785" s="37"/>
    </row>
    <row r="786" spans="8:9" ht="12.75" customHeight="1" x14ac:dyDescent="0.25">
      <c r="H786" s="173"/>
      <c r="I786" s="37"/>
    </row>
    <row r="787" spans="8:9" ht="12.75" customHeight="1" x14ac:dyDescent="0.25">
      <c r="H787" s="173"/>
      <c r="I787" s="37"/>
    </row>
    <row r="788" spans="8:9" ht="12.75" customHeight="1" x14ac:dyDescent="0.25">
      <c r="H788" s="173"/>
      <c r="I788" s="37"/>
    </row>
    <row r="789" spans="8:9" ht="12.75" customHeight="1" x14ac:dyDescent="0.25">
      <c r="H789" s="173"/>
      <c r="I789" s="37"/>
    </row>
    <row r="790" spans="8:9" ht="12.75" customHeight="1" x14ac:dyDescent="0.25">
      <c r="H790" s="173"/>
      <c r="I790" s="37"/>
    </row>
    <row r="791" spans="8:9" ht="12.75" customHeight="1" x14ac:dyDescent="0.25">
      <c r="H791" s="173"/>
      <c r="I791" s="37"/>
    </row>
    <row r="792" spans="8:9" ht="12.75" customHeight="1" x14ac:dyDescent="0.25">
      <c r="H792" s="173"/>
      <c r="I792" s="37"/>
    </row>
    <row r="793" spans="8:9" ht="12.75" customHeight="1" x14ac:dyDescent="0.25">
      <c r="H793" s="173"/>
      <c r="I793" s="37"/>
    </row>
    <row r="794" spans="8:9" ht="12.75" customHeight="1" x14ac:dyDescent="0.25">
      <c r="H794" s="173"/>
      <c r="I794" s="37"/>
    </row>
    <row r="795" spans="8:9" ht="12.75" customHeight="1" x14ac:dyDescent="0.25">
      <c r="H795" s="173"/>
      <c r="I795" s="37"/>
    </row>
    <row r="796" spans="8:9" ht="12.75" customHeight="1" x14ac:dyDescent="0.25">
      <c r="H796" s="173"/>
      <c r="I796" s="37"/>
    </row>
    <row r="797" spans="8:9" ht="12.75" customHeight="1" x14ac:dyDescent="0.25">
      <c r="H797" s="173"/>
      <c r="I797" s="37"/>
    </row>
    <row r="798" spans="8:9" ht="12.75" customHeight="1" x14ac:dyDescent="0.25">
      <c r="H798" s="173"/>
      <c r="I798" s="37"/>
    </row>
    <row r="799" spans="8:9" ht="12.75" customHeight="1" x14ac:dyDescent="0.25">
      <c r="H799" s="173"/>
      <c r="I799" s="37"/>
    </row>
    <row r="800" spans="8:9" ht="12.75" customHeight="1" x14ac:dyDescent="0.25">
      <c r="H800" s="173"/>
      <c r="I800" s="37"/>
    </row>
    <row r="801" spans="8:9" ht="12.75" customHeight="1" x14ac:dyDescent="0.25">
      <c r="H801" s="173"/>
      <c r="I801" s="37"/>
    </row>
    <row r="802" spans="8:9" ht="12.75" customHeight="1" x14ac:dyDescent="0.25">
      <c r="H802" s="173"/>
      <c r="I802" s="37"/>
    </row>
    <row r="803" spans="8:9" ht="12.75" customHeight="1" x14ac:dyDescent="0.25">
      <c r="H803" s="173"/>
      <c r="I803" s="37"/>
    </row>
    <row r="804" spans="8:9" ht="12.75" customHeight="1" x14ac:dyDescent="0.25">
      <c r="H804" s="173"/>
      <c r="I804" s="37"/>
    </row>
    <row r="805" spans="8:9" ht="12.75" customHeight="1" x14ac:dyDescent="0.25">
      <c r="H805" s="173"/>
      <c r="I805" s="37"/>
    </row>
    <row r="806" spans="8:9" ht="12.75" customHeight="1" x14ac:dyDescent="0.25">
      <c r="H806" s="173"/>
      <c r="I806" s="37"/>
    </row>
    <row r="807" spans="8:9" ht="12.75" customHeight="1" x14ac:dyDescent="0.25">
      <c r="H807" s="173"/>
      <c r="I807" s="37"/>
    </row>
    <row r="808" spans="8:9" ht="12.75" customHeight="1" x14ac:dyDescent="0.25">
      <c r="H808" s="173"/>
      <c r="I808" s="37"/>
    </row>
    <row r="809" spans="8:9" ht="12.75" customHeight="1" x14ac:dyDescent="0.25">
      <c r="H809" s="173"/>
      <c r="I809" s="37"/>
    </row>
    <row r="810" spans="8:9" ht="12.75" customHeight="1" x14ac:dyDescent="0.25">
      <c r="H810" s="173"/>
      <c r="I810" s="37"/>
    </row>
    <row r="811" spans="8:9" ht="12.75" customHeight="1" x14ac:dyDescent="0.25">
      <c r="H811" s="173"/>
      <c r="I811" s="37"/>
    </row>
    <row r="812" spans="8:9" ht="12.75" customHeight="1" x14ac:dyDescent="0.25">
      <c r="H812" s="173"/>
      <c r="I812" s="37"/>
    </row>
    <row r="813" spans="8:9" ht="12.75" customHeight="1" x14ac:dyDescent="0.25">
      <c r="H813" s="173"/>
      <c r="I813" s="37"/>
    </row>
    <row r="814" spans="8:9" ht="12.75" customHeight="1" x14ac:dyDescent="0.25">
      <c r="H814" s="173"/>
      <c r="I814" s="37"/>
    </row>
    <row r="815" spans="8:9" ht="12.75" customHeight="1" x14ac:dyDescent="0.25">
      <c r="H815" s="173"/>
      <c r="I815" s="37"/>
    </row>
    <row r="816" spans="8:9" ht="12.75" customHeight="1" x14ac:dyDescent="0.25">
      <c r="H816" s="173"/>
      <c r="I816" s="37"/>
    </row>
    <row r="817" spans="8:9" ht="12.75" customHeight="1" x14ac:dyDescent="0.25">
      <c r="H817" s="173"/>
      <c r="I817" s="37"/>
    </row>
    <row r="818" spans="8:9" ht="12.75" customHeight="1" x14ac:dyDescent="0.25">
      <c r="H818" s="173"/>
      <c r="I818" s="37"/>
    </row>
    <row r="819" spans="8:9" ht="12.75" customHeight="1" x14ac:dyDescent="0.25">
      <c r="H819" s="173"/>
      <c r="I819" s="37"/>
    </row>
    <row r="820" spans="8:9" ht="12.75" customHeight="1" x14ac:dyDescent="0.25">
      <c r="H820" s="173"/>
      <c r="I820" s="37"/>
    </row>
    <row r="821" spans="8:9" ht="12.75" customHeight="1" x14ac:dyDescent="0.25">
      <c r="H821" s="173"/>
      <c r="I821" s="37"/>
    </row>
    <row r="822" spans="8:9" ht="12.75" customHeight="1" x14ac:dyDescent="0.25">
      <c r="H822" s="173"/>
      <c r="I822" s="37"/>
    </row>
    <row r="823" spans="8:9" ht="12.75" customHeight="1" x14ac:dyDescent="0.25">
      <c r="H823" s="173"/>
      <c r="I823" s="37"/>
    </row>
    <row r="824" spans="8:9" ht="12.75" customHeight="1" x14ac:dyDescent="0.25">
      <c r="H824" s="173"/>
      <c r="I824" s="37"/>
    </row>
    <row r="825" spans="8:9" ht="12.75" customHeight="1" x14ac:dyDescent="0.25">
      <c r="H825" s="173"/>
      <c r="I825" s="37"/>
    </row>
    <row r="826" spans="8:9" ht="12.75" customHeight="1" x14ac:dyDescent="0.25">
      <c r="H826" s="173"/>
      <c r="I826" s="37"/>
    </row>
    <row r="827" spans="8:9" ht="12.75" customHeight="1" x14ac:dyDescent="0.25">
      <c r="H827" s="173"/>
      <c r="I827" s="37"/>
    </row>
    <row r="828" spans="8:9" ht="12.75" customHeight="1" x14ac:dyDescent="0.25">
      <c r="H828" s="173"/>
      <c r="I828" s="37"/>
    </row>
    <row r="829" spans="8:9" ht="12.75" customHeight="1" x14ac:dyDescent="0.25">
      <c r="H829" s="173"/>
      <c r="I829" s="37"/>
    </row>
    <row r="830" spans="8:9" ht="12.75" customHeight="1" x14ac:dyDescent="0.25">
      <c r="H830" s="173"/>
      <c r="I830" s="37"/>
    </row>
    <row r="831" spans="8:9" ht="12.75" customHeight="1" x14ac:dyDescent="0.25">
      <c r="H831" s="173"/>
      <c r="I831" s="37"/>
    </row>
    <row r="832" spans="8:9" ht="12.75" customHeight="1" x14ac:dyDescent="0.25">
      <c r="H832" s="173"/>
      <c r="I832" s="37"/>
    </row>
    <row r="833" spans="8:9" ht="12.75" customHeight="1" x14ac:dyDescent="0.25">
      <c r="H833" s="173"/>
      <c r="I833" s="37"/>
    </row>
    <row r="834" spans="8:9" ht="12.75" customHeight="1" x14ac:dyDescent="0.25">
      <c r="H834" s="173"/>
      <c r="I834" s="37"/>
    </row>
    <row r="835" spans="8:9" ht="12.75" customHeight="1" x14ac:dyDescent="0.25">
      <c r="H835" s="173"/>
      <c r="I835" s="37"/>
    </row>
    <row r="836" spans="8:9" ht="12.75" customHeight="1" x14ac:dyDescent="0.25">
      <c r="H836" s="173"/>
      <c r="I836" s="37"/>
    </row>
    <row r="837" spans="8:9" ht="12.75" customHeight="1" x14ac:dyDescent="0.25">
      <c r="H837" s="173"/>
      <c r="I837" s="37"/>
    </row>
    <row r="838" spans="8:9" ht="12.75" customHeight="1" x14ac:dyDescent="0.25">
      <c r="H838" s="173"/>
      <c r="I838" s="37"/>
    </row>
    <row r="839" spans="8:9" ht="12.75" customHeight="1" x14ac:dyDescent="0.25">
      <c r="H839" s="173"/>
      <c r="I839" s="37"/>
    </row>
    <row r="840" spans="8:9" ht="12.75" customHeight="1" x14ac:dyDescent="0.25">
      <c r="H840" s="173"/>
      <c r="I840" s="37"/>
    </row>
    <row r="841" spans="8:9" ht="12.75" customHeight="1" x14ac:dyDescent="0.25">
      <c r="H841" s="173"/>
      <c r="I841" s="37"/>
    </row>
    <row r="842" spans="8:9" ht="12.75" customHeight="1" x14ac:dyDescent="0.25">
      <c r="H842" s="173"/>
      <c r="I842" s="37"/>
    </row>
    <row r="843" spans="8:9" ht="12.75" customHeight="1" x14ac:dyDescent="0.25">
      <c r="H843" s="173"/>
      <c r="I843" s="37"/>
    </row>
    <row r="844" spans="8:9" ht="12.75" customHeight="1" x14ac:dyDescent="0.25">
      <c r="H844" s="173"/>
      <c r="I844" s="37"/>
    </row>
    <row r="845" spans="8:9" ht="12.75" customHeight="1" x14ac:dyDescent="0.25">
      <c r="H845" s="173"/>
      <c r="I845" s="37"/>
    </row>
    <row r="846" spans="8:9" ht="12.75" customHeight="1" x14ac:dyDescent="0.25">
      <c r="H846" s="173"/>
      <c r="I846" s="37"/>
    </row>
    <row r="847" spans="8:9" ht="12.75" customHeight="1" x14ac:dyDescent="0.25">
      <c r="H847" s="173"/>
      <c r="I847" s="37"/>
    </row>
    <row r="848" spans="8:9" ht="12.75" customHeight="1" x14ac:dyDescent="0.25">
      <c r="H848" s="173"/>
      <c r="I848" s="37"/>
    </row>
    <row r="849" spans="8:9" ht="12.75" customHeight="1" x14ac:dyDescent="0.25">
      <c r="H849" s="173"/>
      <c r="I849" s="37"/>
    </row>
    <row r="850" spans="8:9" ht="12.75" customHeight="1" x14ac:dyDescent="0.25">
      <c r="H850" s="173"/>
      <c r="I850" s="37"/>
    </row>
    <row r="851" spans="8:9" ht="12.75" customHeight="1" x14ac:dyDescent="0.25">
      <c r="H851" s="173"/>
      <c r="I851" s="37"/>
    </row>
    <row r="852" spans="8:9" ht="12.75" customHeight="1" x14ac:dyDescent="0.25">
      <c r="H852" s="173"/>
      <c r="I852" s="37"/>
    </row>
    <row r="853" spans="8:9" ht="12.75" customHeight="1" x14ac:dyDescent="0.25">
      <c r="H853" s="173"/>
      <c r="I853" s="37"/>
    </row>
    <row r="854" spans="8:9" ht="12.75" customHeight="1" x14ac:dyDescent="0.25">
      <c r="H854" s="173"/>
      <c r="I854" s="37"/>
    </row>
    <row r="855" spans="8:9" ht="12.75" customHeight="1" x14ac:dyDescent="0.25">
      <c r="H855" s="173"/>
      <c r="I855" s="37"/>
    </row>
    <row r="856" spans="8:9" ht="12.75" customHeight="1" x14ac:dyDescent="0.25">
      <c r="H856" s="173"/>
      <c r="I856" s="37"/>
    </row>
    <row r="857" spans="8:9" ht="12.75" customHeight="1" x14ac:dyDescent="0.25">
      <c r="H857" s="173"/>
      <c r="I857" s="37"/>
    </row>
    <row r="858" spans="8:9" ht="12.75" customHeight="1" x14ac:dyDescent="0.25">
      <c r="H858" s="173"/>
      <c r="I858" s="37"/>
    </row>
    <row r="859" spans="8:9" ht="12.75" customHeight="1" x14ac:dyDescent="0.25">
      <c r="H859" s="173"/>
      <c r="I859" s="37"/>
    </row>
    <row r="860" spans="8:9" ht="12.75" customHeight="1" x14ac:dyDescent="0.25">
      <c r="H860" s="173"/>
      <c r="I860" s="37"/>
    </row>
    <row r="861" spans="8:9" ht="12.75" customHeight="1" x14ac:dyDescent="0.25">
      <c r="H861" s="173"/>
      <c r="I861" s="37"/>
    </row>
    <row r="862" spans="8:9" ht="12.75" customHeight="1" x14ac:dyDescent="0.25">
      <c r="H862" s="173"/>
      <c r="I862" s="37"/>
    </row>
    <row r="863" spans="8:9" ht="12.75" customHeight="1" x14ac:dyDescent="0.25">
      <c r="H863" s="173"/>
      <c r="I863" s="37"/>
    </row>
    <row r="864" spans="8:9" ht="12.75" customHeight="1" x14ac:dyDescent="0.25">
      <c r="H864" s="173"/>
      <c r="I864" s="37"/>
    </row>
    <row r="865" spans="8:9" ht="12.75" customHeight="1" x14ac:dyDescent="0.25">
      <c r="H865" s="173"/>
      <c r="I865" s="37"/>
    </row>
    <row r="866" spans="8:9" ht="12.75" customHeight="1" x14ac:dyDescent="0.25">
      <c r="H866" s="173"/>
      <c r="I866" s="37"/>
    </row>
    <row r="867" spans="8:9" ht="12.75" customHeight="1" x14ac:dyDescent="0.25">
      <c r="H867" s="173"/>
      <c r="I867" s="37"/>
    </row>
    <row r="868" spans="8:9" ht="12.75" customHeight="1" x14ac:dyDescent="0.25">
      <c r="H868" s="173"/>
      <c r="I868" s="37"/>
    </row>
    <row r="869" spans="8:9" ht="12.75" customHeight="1" x14ac:dyDescent="0.25">
      <c r="H869" s="173"/>
      <c r="I869" s="37"/>
    </row>
    <row r="870" spans="8:9" ht="12.75" customHeight="1" x14ac:dyDescent="0.25">
      <c r="H870" s="173"/>
      <c r="I870" s="37"/>
    </row>
    <row r="871" spans="8:9" ht="12.75" customHeight="1" x14ac:dyDescent="0.25">
      <c r="H871" s="173"/>
      <c r="I871" s="37"/>
    </row>
    <row r="872" spans="8:9" ht="12.75" customHeight="1" x14ac:dyDescent="0.25">
      <c r="H872" s="173"/>
      <c r="I872" s="37"/>
    </row>
    <row r="873" spans="8:9" ht="12.75" customHeight="1" x14ac:dyDescent="0.25">
      <c r="H873" s="173"/>
      <c r="I873" s="37"/>
    </row>
    <row r="874" spans="8:9" ht="12.75" customHeight="1" x14ac:dyDescent="0.25">
      <c r="H874" s="173"/>
      <c r="I874" s="37"/>
    </row>
    <row r="875" spans="8:9" ht="12.75" customHeight="1" x14ac:dyDescent="0.25">
      <c r="H875" s="173"/>
      <c r="I875" s="37"/>
    </row>
    <row r="876" spans="8:9" ht="12.75" customHeight="1" x14ac:dyDescent="0.25">
      <c r="H876" s="173"/>
      <c r="I876" s="37"/>
    </row>
    <row r="877" spans="8:9" ht="12.75" customHeight="1" x14ac:dyDescent="0.25">
      <c r="H877" s="173"/>
      <c r="I877" s="37"/>
    </row>
    <row r="878" spans="8:9" ht="12.75" customHeight="1" x14ac:dyDescent="0.25">
      <c r="H878" s="173"/>
      <c r="I878" s="37"/>
    </row>
    <row r="879" spans="8:9" ht="12.75" customHeight="1" x14ac:dyDescent="0.25">
      <c r="H879" s="173"/>
      <c r="I879" s="37"/>
    </row>
    <row r="880" spans="8:9" ht="12.75" customHeight="1" x14ac:dyDescent="0.25">
      <c r="H880" s="173"/>
      <c r="I880" s="37"/>
    </row>
    <row r="881" spans="8:9" ht="12.75" customHeight="1" x14ac:dyDescent="0.25">
      <c r="H881" s="173"/>
      <c r="I881" s="37"/>
    </row>
    <row r="882" spans="8:9" ht="12.75" customHeight="1" x14ac:dyDescent="0.25">
      <c r="H882" s="173"/>
      <c r="I882" s="37"/>
    </row>
    <row r="883" spans="8:9" ht="12.75" customHeight="1" x14ac:dyDescent="0.25">
      <c r="H883" s="173"/>
      <c r="I883" s="37"/>
    </row>
    <row r="884" spans="8:9" ht="12.75" customHeight="1" x14ac:dyDescent="0.25">
      <c r="H884" s="173"/>
      <c r="I884" s="37"/>
    </row>
    <row r="885" spans="8:9" ht="12.75" customHeight="1" x14ac:dyDescent="0.25">
      <c r="H885" s="173"/>
      <c r="I885" s="37"/>
    </row>
    <row r="886" spans="8:9" ht="12.75" customHeight="1" x14ac:dyDescent="0.25">
      <c r="H886" s="173"/>
      <c r="I886" s="37"/>
    </row>
    <row r="887" spans="8:9" ht="12.75" customHeight="1" x14ac:dyDescent="0.25">
      <c r="H887" s="173"/>
      <c r="I887" s="37"/>
    </row>
    <row r="888" spans="8:9" ht="12.75" customHeight="1" x14ac:dyDescent="0.25">
      <c r="H888" s="173"/>
      <c r="I888" s="37"/>
    </row>
    <row r="889" spans="8:9" ht="12.75" customHeight="1" x14ac:dyDescent="0.25">
      <c r="H889" s="173"/>
      <c r="I889" s="37"/>
    </row>
    <row r="890" spans="8:9" ht="12.75" customHeight="1" x14ac:dyDescent="0.25">
      <c r="H890" s="173"/>
      <c r="I890" s="37"/>
    </row>
    <row r="891" spans="8:9" ht="12.75" customHeight="1" x14ac:dyDescent="0.25">
      <c r="H891" s="173"/>
      <c r="I891" s="37"/>
    </row>
    <row r="892" spans="8:9" ht="12.75" customHeight="1" x14ac:dyDescent="0.25">
      <c r="H892" s="173"/>
      <c r="I892" s="37"/>
    </row>
    <row r="893" spans="8:9" ht="12.75" customHeight="1" x14ac:dyDescent="0.25">
      <c r="H893" s="173"/>
      <c r="I893" s="37"/>
    </row>
    <row r="894" spans="8:9" ht="12.75" customHeight="1" x14ac:dyDescent="0.25">
      <c r="H894" s="173"/>
      <c r="I894" s="37"/>
    </row>
    <row r="895" spans="8:9" ht="12.75" customHeight="1" x14ac:dyDescent="0.25">
      <c r="H895" s="173"/>
      <c r="I895" s="37"/>
    </row>
    <row r="896" spans="8:9" ht="12.75" customHeight="1" x14ac:dyDescent="0.25">
      <c r="H896" s="173"/>
      <c r="I896" s="37"/>
    </row>
    <row r="897" spans="8:9" ht="12.75" customHeight="1" x14ac:dyDescent="0.25">
      <c r="H897" s="173"/>
      <c r="I897" s="37"/>
    </row>
    <row r="898" spans="8:9" ht="12.75" customHeight="1" x14ac:dyDescent="0.25">
      <c r="H898" s="173"/>
      <c r="I898" s="37"/>
    </row>
    <row r="899" spans="8:9" ht="12.75" customHeight="1" x14ac:dyDescent="0.25">
      <c r="H899" s="173"/>
      <c r="I899" s="37"/>
    </row>
    <row r="900" spans="8:9" ht="12.75" customHeight="1" x14ac:dyDescent="0.25">
      <c r="H900" s="173"/>
      <c r="I900" s="37"/>
    </row>
    <row r="901" spans="8:9" ht="12.75" customHeight="1" x14ac:dyDescent="0.25">
      <c r="H901" s="173"/>
      <c r="I901" s="37"/>
    </row>
    <row r="902" spans="8:9" ht="12.75" customHeight="1" x14ac:dyDescent="0.25">
      <c r="H902" s="173"/>
      <c r="I902" s="37"/>
    </row>
    <row r="903" spans="8:9" ht="12.75" customHeight="1" x14ac:dyDescent="0.25">
      <c r="H903" s="173"/>
      <c r="I903" s="37"/>
    </row>
    <row r="904" spans="8:9" ht="12.75" customHeight="1" x14ac:dyDescent="0.25">
      <c r="H904" s="173"/>
      <c r="I904" s="37"/>
    </row>
    <row r="905" spans="8:9" ht="12.75" customHeight="1" x14ac:dyDescent="0.25">
      <c r="H905" s="173"/>
      <c r="I905" s="37"/>
    </row>
    <row r="906" spans="8:9" ht="12.75" customHeight="1" x14ac:dyDescent="0.25">
      <c r="H906" s="173"/>
      <c r="I906" s="37"/>
    </row>
    <row r="907" spans="8:9" ht="12.75" customHeight="1" x14ac:dyDescent="0.25">
      <c r="H907" s="173"/>
      <c r="I907" s="37"/>
    </row>
    <row r="908" spans="8:9" ht="12.75" customHeight="1" x14ac:dyDescent="0.25">
      <c r="H908" s="173"/>
      <c r="I908" s="37"/>
    </row>
    <row r="909" spans="8:9" ht="12.75" customHeight="1" x14ac:dyDescent="0.25">
      <c r="H909" s="173"/>
      <c r="I909" s="37"/>
    </row>
    <row r="910" spans="8:9" ht="12.75" customHeight="1" x14ac:dyDescent="0.25">
      <c r="H910" s="173"/>
      <c r="I910" s="37"/>
    </row>
    <row r="911" spans="8:9" ht="12.75" customHeight="1" x14ac:dyDescent="0.25">
      <c r="H911" s="173"/>
      <c r="I911" s="37"/>
    </row>
    <row r="912" spans="8:9" ht="12.75" customHeight="1" x14ac:dyDescent="0.25">
      <c r="H912" s="173"/>
      <c r="I912" s="37"/>
    </row>
    <row r="913" spans="8:9" ht="12.75" customHeight="1" x14ac:dyDescent="0.25">
      <c r="H913" s="173"/>
      <c r="I913" s="37"/>
    </row>
    <row r="914" spans="8:9" ht="12.75" customHeight="1" x14ac:dyDescent="0.25">
      <c r="H914" s="173"/>
      <c r="I914" s="37"/>
    </row>
    <row r="915" spans="8:9" ht="12.75" customHeight="1" x14ac:dyDescent="0.25">
      <c r="H915" s="173"/>
      <c r="I915" s="37"/>
    </row>
    <row r="916" spans="8:9" ht="12.75" customHeight="1" x14ac:dyDescent="0.25">
      <c r="H916" s="173"/>
      <c r="I916" s="37"/>
    </row>
    <row r="917" spans="8:9" ht="12.75" customHeight="1" x14ac:dyDescent="0.25">
      <c r="H917" s="173"/>
      <c r="I917" s="37"/>
    </row>
    <row r="918" spans="8:9" ht="12.75" customHeight="1" x14ac:dyDescent="0.25">
      <c r="H918" s="173"/>
      <c r="I918" s="37"/>
    </row>
    <row r="919" spans="8:9" ht="12.75" customHeight="1" x14ac:dyDescent="0.25">
      <c r="H919" s="173"/>
      <c r="I919" s="37"/>
    </row>
    <row r="920" spans="8:9" ht="12.75" customHeight="1" x14ac:dyDescent="0.25">
      <c r="H920" s="173"/>
      <c r="I920" s="37"/>
    </row>
    <row r="921" spans="8:9" ht="12.75" customHeight="1" x14ac:dyDescent="0.25">
      <c r="H921" s="173"/>
      <c r="I921" s="37"/>
    </row>
    <row r="922" spans="8:9" ht="12.75" customHeight="1" x14ac:dyDescent="0.25">
      <c r="H922" s="173"/>
      <c r="I922" s="37"/>
    </row>
    <row r="923" spans="8:9" ht="12.75" customHeight="1" x14ac:dyDescent="0.25">
      <c r="H923" s="173"/>
      <c r="I923" s="37"/>
    </row>
    <row r="924" spans="8:9" ht="12.75" customHeight="1" x14ac:dyDescent="0.25">
      <c r="H924" s="173"/>
      <c r="I924" s="37"/>
    </row>
    <row r="925" spans="8:9" ht="12.75" customHeight="1" x14ac:dyDescent="0.25">
      <c r="H925" s="173"/>
      <c r="I925" s="37"/>
    </row>
    <row r="926" spans="8:9" ht="12.75" customHeight="1" x14ac:dyDescent="0.25">
      <c r="H926" s="173"/>
      <c r="I926" s="37"/>
    </row>
    <row r="927" spans="8:9" ht="12.75" customHeight="1" x14ac:dyDescent="0.25">
      <c r="H927" s="173"/>
      <c r="I927" s="37"/>
    </row>
    <row r="928" spans="8:9" ht="12.75" customHeight="1" x14ac:dyDescent="0.25">
      <c r="H928" s="173"/>
      <c r="I928" s="37"/>
    </row>
    <row r="929" spans="8:9" ht="12.75" customHeight="1" x14ac:dyDescent="0.25">
      <c r="H929" s="173"/>
      <c r="I929" s="37"/>
    </row>
    <row r="930" spans="8:9" ht="12.75" customHeight="1" x14ac:dyDescent="0.25">
      <c r="H930" s="173"/>
      <c r="I930" s="37"/>
    </row>
    <row r="931" spans="8:9" ht="12.75" customHeight="1" x14ac:dyDescent="0.25">
      <c r="H931" s="173"/>
      <c r="I931" s="37"/>
    </row>
    <row r="932" spans="8:9" ht="12.75" customHeight="1" x14ac:dyDescent="0.25">
      <c r="H932" s="173"/>
      <c r="I932" s="37"/>
    </row>
    <row r="933" spans="8:9" ht="12.75" customHeight="1" x14ac:dyDescent="0.25">
      <c r="H933" s="173"/>
      <c r="I933" s="37"/>
    </row>
    <row r="934" spans="8:9" ht="12.75" customHeight="1" x14ac:dyDescent="0.25">
      <c r="H934" s="173"/>
      <c r="I934" s="37"/>
    </row>
    <row r="935" spans="8:9" ht="12.75" customHeight="1" x14ac:dyDescent="0.25">
      <c r="H935" s="173"/>
      <c r="I935" s="37"/>
    </row>
    <row r="936" spans="8:9" ht="12.75" customHeight="1" x14ac:dyDescent="0.25">
      <c r="H936" s="173"/>
      <c r="I936" s="37"/>
    </row>
    <row r="937" spans="8:9" ht="12.75" customHeight="1" x14ac:dyDescent="0.25">
      <c r="H937" s="173"/>
      <c r="I937" s="37"/>
    </row>
    <row r="938" spans="8:9" ht="12.75" customHeight="1" x14ac:dyDescent="0.25">
      <c r="H938" s="173"/>
      <c r="I938" s="37"/>
    </row>
    <row r="939" spans="8:9" ht="12.75" customHeight="1" x14ac:dyDescent="0.25">
      <c r="H939" s="173"/>
      <c r="I939" s="37"/>
    </row>
    <row r="940" spans="8:9" ht="12.75" customHeight="1" x14ac:dyDescent="0.25">
      <c r="H940" s="173"/>
      <c r="I940" s="37"/>
    </row>
    <row r="941" spans="8:9" ht="12.75" customHeight="1" x14ac:dyDescent="0.25">
      <c r="H941" s="173"/>
      <c r="I941" s="37"/>
    </row>
    <row r="942" spans="8:9" ht="12.75" customHeight="1" x14ac:dyDescent="0.25">
      <c r="H942" s="173"/>
      <c r="I942" s="37"/>
    </row>
    <row r="943" spans="8:9" ht="12.75" customHeight="1" x14ac:dyDescent="0.25">
      <c r="H943" s="173"/>
      <c r="I943" s="37"/>
    </row>
    <row r="944" spans="8:9" ht="12.75" customHeight="1" x14ac:dyDescent="0.25">
      <c r="H944" s="173"/>
      <c r="I944" s="37"/>
    </row>
    <row r="945" spans="8:9" ht="12.75" customHeight="1" x14ac:dyDescent="0.25">
      <c r="H945" s="173"/>
      <c r="I945" s="37"/>
    </row>
    <row r="946" spans="8:9" ht="12.75" customHeight="1" x14ac:dyDescent="0.25">
      <c r="H946" s="173"/>
      <c r="I946" s="37"/>
    </row>
    <row r="947" spans="8:9" ht="12.75" customHeight="1" x14ac:dyDescent="0.25">
      <c r="H947" s="173"/>
      <c r="I947" s="37"/>
    </row>
    <row r="948" spans="8:9" ht="12.75" customHeight="1" x14ac:dyDescent="0.25">
      <c r="H948" s="173"/>
      <c r="I948" s="37"/>
    </row>
    <row r="949" spans="8:9" ht="12.75" customHeight="1" x14ac:dyDescent="0.25">
      <c r="H949" s="173"/>
      <c r="I949" s="37"/>
    </row>
    <row r="950" spans="8:9" ht="12.75" customHeight="1" x14ac:dyDescent="0.25">
      <c r="H950" s="173"/>
      <c r="I950" s="37"/>
    </row>
    <row r="951" spans="8:9" ht="12.75" customHeight="1" x14ac:dyDescent="0.25">
      <c r="H951" s="173"/>
      <c r="I951" s="37"/>
    </row>
    <row r="952" spans="8:9" ht="12.75" customHeight="1" x14ac:dyDescent="0.25">
      <c r="H952" s="173"/>
      <c r="I952" s="37"/>
    </row>
    <row r="953" spans="8:9" ht="12.75" customHeight="1" x14ac:dyDescent="0.25">
      <c r="H953" s="173"/>
      <c r="I953" s="37"/>
    </row>
    <row r="954" spans="8:9" ht="12.75" customHeight="1" x14ac:dyDescent="0.25">
      <c r="H954" s="173"/>
      <c r="I954" s="37"/>
    </row>
    <row r="955" spans="8:9" ht="12.75" customHeight="1" x14ac:dyDescent="0.25">
      <c r="H955" s="173"/>
      <c r="I955" s="37"/>
    </row>
    <row r="956" spans="8:9" ht="12.75" customHeight="1" x14ac:dyDescent="0.25">
      <c r="H956" s="173"/>
      <c r="I956" s="37"/>
    </row>
    <row r="957" spans="8:9" ht="12.75" customHeight="1" x14ac:dyDescent="0.25">
      <c r="H957" s="173"/>
      <c r="I957" s="37"/>
    </row>
    <row r="958" spans="8:9" ht="12.75" customHeight="1" x14ac:dyDescent="0.25">
      <c r="H958" s="173"/>
      <c r="I958" s="37"/>
    </row>
    <row r="959" spans="8:9" ht="12.75" customHeight="1" x14ac:dyDescent="0.25">
      <c r="H959" s="173"/>
      <c r="I959" s="37"/>
    </row>
    <row r="960" spans="8:9" ht="12.75" customHeight="1" x14ac:dyDescent="0.25">
      <c r="H960" s="173"/>
      <c r="I960" s="37"/>
    </row>
    <row r="961" spans="8:9" ht="12.75" customHeight="1" x14ac:dyDescent="0.25">
      <c r="H961" s="173"/>
      <c r="I961" s="37"/>
    </row>
    <row r="962" spans="8:9" ht="12.75" customHeight="1" x14ac:dyDescent="0.25">
      <c r="H962" s="173"/>
      <c r="I962" s="37"/>
    </row>
    <row r="963" spans="8:9" ht="12.75" customHeight="1" x14ac:dyDescent="0.25">
      <c r="H963" s="173"/>
      <c r="I963" s="37"/>
    </row>
    <row r="964" spans="8:9" ht="12.75" customHeight="1" x14ac:dyDescent="0.25">
      <c r="H964" s="173"/>
      <c r="I964" s="37"/>
    </row>
    <row r="965" spans="8:9" ht="12.75" customHeight="1" x14ac:dyDescent="0.25">
      <c r="H965" s="173"/>
      <c r="I965" s="37"/>
    </row>
    <row r="966" spans="8:9" ht="12.75" customHeight="1" x14ac:dyDescent="0.25">
      <c r="H966" s="173"/>
      <c r="I966" s="37"/>
    </row>
    <row r="967" spans="8:9" ht="12.75" customHeight="1" x14ac:dyDescent="0.25">
      <c r="H967" s="173"/>
      <c r="I967" s="37"/>
    </row>
    <row r="968" spans="8:9" ht="12.75" customHeight="1" x14ac:dyDescent="0.25">
      <c r="H968" s="173"/>
      <c r="I968" s="37"/>
    </row>
    <row r="969" spans="8:9" ht="12.75" customHeight="1" x14ac:dyDescent="0.25">
      <c r="H969" s="173"/>
      <c r="I969" s="37"/>
    </row>
    <row r="970" spans="8:9" ht="12.75" customHeight="1" x14ac:dyDescent="0.25">
      <c r="H970" s="173"/>
      <c r="I970" s="37"/>
    </row>
    <row r="971" spans="8:9" ht="12.75" customHeight="1" x14ac:dyDescent="0.25">
      <c r="H971" s="173"/>
      <c r="I971" s="37"/>
    </row>
    <row r="972" spans="8:9" ht="12.75" customHeight="1" x14ac:dyDescent="0.25">
      <c r="H972" s="173"/>
      <c r="I972" s="37"/>
    </row>
    <row r="973" spans="8:9" ht="12.75" customHeight="1" x14ac:dyDescent="0.25">
      <c r="H973" s="173"/>
      <c r="I973" s="37"/>
    </row>
    <row r="974" spans="8:9" ht="12.75" customHeight="1" x14ac:dyDescent="0.25">
      <c r="H974" s="173"/>
      <c r="I974" s="37"/>
    </row>
    <row r="975" spans="8:9" ht="12.75" customHeight="1" x14ac:dyDescent="0.25">
      <c r="H975" s="173"/>
      <c r="I975" s="37"/>
    </row>
    <row r="976" spans="8:9" ht="12.75" customHeight="1" x14ac:dyDescent="0.25">
      <c r="H976" s="173"/>
      <c r="I976" s="37"/>
    </row>
    <row r="977" spans="8:9" ht="12.75" customHeight="1" x14ac:dyDescent="0.25">
      <c r="H977" s="173"/>
      <c r="I977" s="37"/>
    </row>
    <row r="978" spans="8:9" ht="12.75" customHeight="1" x14ac:dyDescent="0.25">
      <c r="H978" s="173"/>
      <c r="I978" s="37"/>
    </row>
    <row r="979" spans="8:9" ht="12.75" customHeight="1" x14ac:dyDescent="0.25">
      <c r="H979" s="173"/>
      <c r="I979" s="37"/>
    </row>
    <row r="980" spans="8:9" ht="12.75" customHeight="1" x14ac:dyDescent="0.25">
      <c r="H980" s="173"/>
      <c r="I980" s="37"/>
    </row>
    <row r="981" spans="8:9" ht="12.75" customHeight="1" x14ac:dyDescent="0.25">
      <c r="H981" s="173"/>
      <c r="I981" s="37"/>
    </row>
    <row r="982" spans="8:9" ht="12.75" customHeight="1" x14ac:dyDescent="0.25">
      <c r="H982" s="173"/>
      <c r="I982" s="37"/>
    </row>
    <row r="983" spans="8:9" ht="12.75" customHeight="1" x14ac:dyDescent="0.25">
      <c r="H983" s="173"/>
      <c r="I983" s="37"/>
    </row>
    <row r="984" spans="8:9" ht="12.75" customHeight="1" x14ac:dyDescent="0.25">
      <c r="H984" s="173"/>
      <c r="I984" s="37"/>
    </row>
    <row r="985" spans="8:9" ht="12.75" customHeight="1" x14ac:dyDescent="0.25">
      <c r="H985" s="173"/>
      <c r="I985" s="37"/>
    </row>
    <row r="986" spans="8:9" ht="12.75" customHeight="1" x14ac:dyDescent="0.25">
      <c r="H986" s="173"/>
      <c r="I986" s="37"/>
    </row>
    <row r="987" spans="8:9" ht="12.75" customHeight="1" x14ac:dyDescent="0.25">
      <c r="H987" s="173"/>
      <c r="I987" s="37"/>
    </row>
    <row r="988" spans="8:9" ht="12.75" customHeight="1" x14ac:dyDescent="0.25">
      <c r="H988" s="173"/>
      <c r="I988" s="37"/>
    </row>
    <row r="989" spans="8:9" ht="12.75" customHeight="1" x14ac:dyDescent="0.25">
      <c r="H989" s="173"/>
      <c r="I989" s="37"/>
    </row>
    <row r="990" spans="8:9" ht="12.75" customHeight="1" x14ac:dyDescent="0.25">
      <c r="H990" s="173"/>
      <c r="I990" s="37"/>
    </row>
    <row r="991" spans="8:9" ht="12.75" customHeight="1" x14ac:dyDescent="0.25">
      <c r="H991" s="173"/>
      <c r="I991" s="37"/>
    </row>
    <row r="992" spans="8:9" ht="12.75" customHeight="1" x14ac:dyDescent="0.25">
      <c r="H992" s="173"/>
      <c r="I992" s="37"/>
    </row>
    <row r="993" spans="8:9" ht="12.75" customHeight="1" x14ac:dyDescent="0.25">
      <c r="H993" s="173"/>
      <c r="I993" s="37"/>
    </row>
    <row r="994" spans="8:9" ht="12.75" customHeight="1" x14ac:dyDescent="0.25">
      <c r="H994" s="173"/>
      <c r="I994" s="37"/>
    </row>
    <row r="995" spans="8:9" ht="12.75" customHeight="1" x14ac:dyDescent="0.25">
      <c r="H995" s="173"/>
      <c r="I995" s="37"/>
    </row>
    <row r="996" spans="8:9" ht="15" customHeight="1" x14ac:dyDescent="0.25">
      <c r="H996" s="173"/>
      <c r="I996" s="37"/>
    </row>
    <row r="997" spans="8:9" ht="15" customHeight="1" x14ac:dyDescent="0.25">
      <c r="H997" s="173"/>
      <c r="I997" s="37"/>
    </row>
    <row r="998" spans="8:9" ht="15" customHeight="1" x14ac:dyDescent="0.25">
      <c r="H998" s="173"/>
      <c r="I998" s="37"/>
    </row>
    <row r="999" spans="8:9" ht="15" customHeight="1" x14ac:dyDescent="0.25">
      <c r="H999" s="173"/>
      <c r="I999" s="37"/>
    </row>
    <row r="1000" spans="8:9" ht="15" customHeight="1" x14ac:dyDescent="0.25">
      <c r="H1000" s="173"/>
      <c r="I1000" s="37"/>
    </row>
    <row r="1001" spans="8:9" ht="15" customHeight="1" x14ac:dyDescent="0.25">
      <c r="H1001" s="173"/>
      <c r="I1001" s="37"/>
    </row>
    <row r="1002" spans="8:9" ht="15" customHeight="1" x14ac:dyDescent="0.25">
      <c r="H1002" s="173"/>
      <c r="I1002" s="37"/>
    </row>
  </sheetData>
  <sortState ref="F23:H71">
    <sortCondition ref="H23:H71"/>
  </sortState>
  <pageMargins left="0.70866141732283472" right="0.70866141732283472" top="0.74803149606299213" bottom="0.74803149606299213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9"/>
  <sheetViews>
    <sheetView tabSelected="1" zoomScale="75" zoomScaleNormal="75" workbookViewId="0">
      <selection sqref="A1:H1"/>
    </sheetView>
  </sheetViews>
  <sheetFormatPr defaultColWidth="9.109375" defaultRowHeight="13.8" x14ac:dyDescent="0.3"/>
  <cols>
    <col min="1" max="1" width="12.88671875" style="86" customWidth="1"/>
    <col min="2" max="2" width="8.33203125" style="47" customWidth="1"/>
    <col min="3" max="3" width="26" style="291" customWidth="1"/>
    <col min="4" max="4" width="11.33203125" style="102" customWidth="1"/>
    <col min="5" max="5" width="7.5546875" style="67" customWidth="1"/>
    <col min="6" max="7" width="7.5546875" style="48" customWidth="1"/>
    <col min="8" max="8" width="7.5546875" style="96" customWidth="1"/>
    <col min="9" max="9" width="12.109375" style="48" hidden="1" customWidth="1"/>
    <col min="10" max="11" width="9.109375" style="46"/>
    <col min="12" max="12" width="9.109375" style="134"/>
    <col min="13" max="16384" width="9.109375" style="46"/>
  </cols>
  <sheetData>
    <row r="1" spans="1:13" ht="15.75" customHeight="1" x14ac:dyDescent="0.25">
      <c r="A1" s="266" t="s">
        <v>0</v>
      </c>
      <c r="B1" s="266"/>
      <c r="C1" s="266"/>
      <c r="D1" s="266"/>
      <c r="E1" s="266"/>
      <c r="F1" s="266"/>
      <c r="G1" s="266"/>
      <c r="H1" s="266"/>
      <c r="I1" s="45"/>
    </row>
    <row r="2" spans="1:13" ht="13.2" x14ac:dyDescent="0.25">
      <c r="A2" s="267" t="s">
        <v>114</v>
      </c>
      <c r="B2" s="267"/>
      <c r="C2" s="267"/>
      <c r="D2" s="267"/>
      <c r="E2" s="267"/>
      <c r="F2" s="267"/>
      <c r="G2" s="267"/>
      <c r="H2" s="267"/>
      <c r="I2" s="45"/>
    </row>
    <row r="3" spans="1:13" x14ac:dyDescent="0.3">
      <c r="A3" s="267" t="s">
        <v>115</v>
      </c>
      <c r="B3" s="267"/>
      <c r="C3" s="267"/>
      <c r="D3" s="267"/>
      <c r="E3" s="267"/>
      <c r="F3" s="267"/>
      <c r="G3" s="267"/>
      <c r="H3" s="267"/>
    </row>
    <row r="4" spans="1:13" ht="15" x14ac:dyDescent="0.25">
      <c r="A4" s="49"/>
      <c r="B4" s="50"/>
      <c r="C4" s="295"/>
      <c r="D4" s="97" t="s">
        <v>27</v>
      </c>
      <c r="E4" s="51">
        <v>1</v>
      </c>
      <c r="F4" s="52">
        <v>2</v>
      </c>
      <c r="G4" s="51">
        <v>3</v>
      </c>
      <c r="H4" s="52">
        <v>4</v>
      </c>
      <c r="I4" s="51">
        <v>5</v>
      </c>
      <c r="J4" s="52">
        <v>5</v>
      </c>
      <c r="K4" s="51">
        <v>6</v>
      </c>
      <c r="L4" s="135">
        <v>7</v>
      </c>
      <c r="M4" s="2"/>
    </row>
    <row r="5" spans="1:13" ht="13.2" x14ac:dyDescent="0.25">
      <c r="A5" s="53" t="s">
        <v>3</v>
      </c>
      <c r="B5" s="54" t="s">
        <v>28</v>
      </c>
      <c r="C5" s="296" t="s">
        <v>29</v>
      </c>
      <c r="D5" s="98" t="s">
        <v>30</v>
      </c>
      <c r="E5" s="55" t="s">
        <v>151</v>
      </c>
      <c r="F5" s="56" t="s">
        <v>152</v>
      </c>
      <c r="G5" s="56" t="s">
        <v>166</v>
      </c>
      <c r="H5" s="88" t="s">
        <v>167</v>
      </c>
      <c r="I5" s="88"/>
      <c r="J5" s="88" t="s">
        <v>168</v>
      </c>
      <c r="K5" s="88" t="s">
        <v>169</v>
      </c>
      <c r="L5" s="88" t="s">
        <v>170</v>
      </c>
      <c r="M5" s="4"/>
    </row>
    <row r="6" spans="1:13" ht="15.6" x14ac:dyDescent="0.3">
      <c r="A6" s="57"/>
      <c r="B6" s="58"/>
      <c r="C6" s="292"/>
      <c r="D6" s="99"/>
      <c r="E6" s="59"/>
      <c r="F6" s="59"/>
      <c r="G6" s="60"/>
      <c r="H6" s="89"/>
      <c r="K6" s="300"/>
      <c r="L6" s="33"/>
      <c r="M6" s="34"/>
    </row>
    <row r="7" spans="1:13" ht="15" x14ac:dyDescent="0.3">
      <c r="M7" s="34"/>
    </row>
    <row r="8" spans="1:13" ht="15" x14ac:dyDescent="0.25">
      <c r="A8" s="143" t="s">
        <v>4</v>
      </c>
      <c r="B8" s="62">
        <v>1</v>
      </c>
      <c r="C8" s="269" t="s">
        <v>179</v>
      </c>
      <c r="D8" s="151" t="s">
        <v>323</v>
      </c>
      <c r="E8" s="270" t="s">
        <v>150</v>
      </c>
      <c r="F8" s="270" t="s">
        <v>150</v>
      </c>
      <c r="G8" s="270" t="s">
        <v>195</v>
      </c>
      <c r="H8" s="270" t="s">
        <v>253</v>
      </c>
      <c r="I8" s="318"/>
      <c r="J8" s="76" t="s">
        <v>150</v>
      </c>
      <c r="K8" s="107" t="s">
        <v>323</v>
      </c>
      <c r="L8" s="318"/>
      <c r="M8" s="34"/>
    </row>
    <row r="9" spans="1:13" ht="15" x14ac:dyDescent="0.25">
      <c r="A9" s="74"/>
      <c r="B9" s="62">
        <v>2</v>
      </c>
      <c r="C9" s="269" t="s">
        <v>71</v>
      </c>
      <c r="D9" s="69" t="s">
        <v>174</v>
      </c>
      <c r="E9" s="270" t="s">
        <v>174</v>
      </c>
      <c r="F9" s="270" t="s">
        <v>175</v>
      </c>
      <c r="G9" s="270" t="s">
        <v>150</v>
      </c>
      <c r="H9" s="270" t="s">
        <v>150</v>
      </c>
      <c r="I9" s="318"/>
      <c r="J9" s="76" t="s">
        <v>150</v>
      </c>
      <c r="K9" s="301"/>
      <c r="L9" s="301"/>
      <c r="M9" s="34"/>
    </row>
    <row r="10" spans="1:13" ht="15" x14ac:dyDescent="0.25">
      <c r="A10" s="74"/>
      <c r="B10" s="62">
        <v>3</v>
      </c>
      <c r="C10" s="269" t="s">
        <v>299</v>
      </c>
      <c r="D10" s="69" t="s">
        <v>326</v>
      </c>
      <c r="E10" s="76" t="s">
        <v>150</v>
      </c>
      <c r="F10" s="76" t="s">
        <v>150</v>
      </c>
      <c r="G10" s="76" t="s">
        <v>150</v>
      </c>
      <c r="H10" s="76" t="s">
        <v>150</v>
      </c>
      <c r="I10" s="76" t="s">
        <v>150</v>
      </c>
      <c r="J10" s="76" t="s">
        <v>150</v>
      </c>
      <c r="K10" s="76" t="s">
        <v>326</v>
      </c>
      <c r="L10" s="76"/>
      <c r="M10" s="34"/>
    </row>
    <row r="11" spans="1:13" ht="15" x14ac:dyDescent="0.25">
      <c r="A11" s="145"/>
      <c r="B11" s="62">
        <v>4</v>
      </c>
      <c r="C11" s="269" t="s">
        <v>72</v>
      </c>
      <c r="D11" s="69" t="s">
        <v>153</v>
      </c>
      <c r="E11" s="270" t="s">
        <v>150</v>
      </c>
      <c r="F11" s="270" t="s">
        <v>153</v>
      </c>
      <c r="G11" s="270" t="s">
        <v>150</v>
      </c>
      <c r="H11" s="270" t="s">
        <v>150</v>
      </c>
      <c r="I11" s="270"/>
      <c r="J11" s="76" t="s">
        <v>150</v>
      </c>
      <c r="K11" s="76" t="s">
        <v>150</v>
      </c>
      <c r="L11" s="270"/>
      <c r="M11" s="34"/>
    </row>
    <row r="12" spans="1:13" ht="15" x14ac:dyDescent="0.25">
      <c r="A12" s="74"/>
      <c r="B12" s="138"/>
      <c r="C12" s="308"/>
      <c r="D12" s="146"/>
      <c r="E12" s="302"/>
      <c r="F12" s="302"/>
      <c r="G12" s="302"/>
      <c r="H12" s="302"/>
      <c r="I12" s="302"/>
      <c r="J12" s="302"/>
      <c r="K12" s="302"/>
      <c r="L12" s="302"/>
      <c r="M12" s="34"/>
    </row>
    <row r="13" spans="1:13" ht="15" x14ac:dyDescent="0.25">
      <c r="A13" s="61" t="s">
        <v>38</v>
      </c>
      <c r="B13" s="198">
        <v>1</v>
      </c>
      <c r="C13" s="269" t="s">
        <v>37</v>
      </c>
      <c r="D13" s="69" t="s">
        <v>196</v>
      </c>
      <c r="E13" s="277" t="s">
        <v>172</v>
      </c>
      <c r="F13" s="270" t="s">
        <v>176</v>
      </c>
      <c r="G13" s="270" t="s">
        <v>196</v>
      </c>
      <c r="H13" s="270" t="s">
        <v>250</v>
      </c>
      <c r="I13" s="271"/>
      <c r="J13" s="76" t="s">
        <v>316</v>
      </c>
      <c r="K13" s="76" t="s">
        <v>150</v>
      </c>
      <c r="L13" s="92"/>
      <c r="M13" s="34"/>
    </row>
    <row r="14" spans="1:13" ht="15" x14ac:dyDescent="0.25">
      <c r="A14" s="71"/>
      <c r="B14" s="199">
        <v>2</v>
      </c>
      <c r="C14" s="269" t="s">
        <v>71</v>
      </c>
      <c r="D14" s="69" t="s">
        <v>327</v>
      </c>
      <c r="E14" s="301"/>
      <c r="F14" s="301"/>
      <c r="G14" s="301"/>
      <c r="H14" s="301"/>
      <c r="I14" s="301"/>
      <c r="J14" s="301"/>
      <c r="K14" s="76" t="s">
        <v>327</v>
      </c>
      <c r="L14" s="76"/>
      <c r="M14" s="34"/>
    </row>
    <row r="15" spans="1:13" ht="15.6" x14ac:dyDescent="0.3">
      <c r="A15" s="71"/>
      <c r="B15" s="198">
        <v>3</v>
      </c>
      <c r="C15" s="309" t="s">
        <v>72</v>
      </c>
      <c r="D15" s="69" t="s">
        <v>328</v>
      </c>
      <c r="E15" s="270" t="s">
        <v>150</v>
      </c>
      <c r="F15" s="270" t="s">
        <v>150</v>
      </c>
      <c r="G15" s="270" t="s">
        <v>150</v>
      </c>
      <c r="H15" s="270" t="s">
        <v>252</v>
      </c>
      <c r="I15" s="157"/>
      <c r="J15" s="76" t="s">
        <v>315</v>
      </c>
      <c r="K15" s="76" t="s">
        <v>328</v>
      </c>
      <c r="L15" s="76"/>
      <c r="M15" s="34"/>
    </row>
    <row r="16" spans="1:13" ht="15.6" x14ac:dyDescent="0.3">
      <c r="A16" s="65"/>
      <c r="B16" s="199">
        <v>4</v>
      </c>
      <c r="C16" s="309" t="s">
        <v>205</v>
      </c>
      <c r="D16" s="69" t="s">
        <v>251</v>
      </c>
      <c r="E16" s="270" t="s">
        <v>150</v>
      </c>
      <c r="F16" s="270" t="s">
        <v>150</v>
      </c>
      <c r="G16" s="270" t="s">
        <v>150</v>
      </c>
      <c r="H16" s="270" t="s">
        <v>251</v>
      </c>
      <c r="I16" s="157"/>
      <c r="J16" s="76" t="s">
        <v>150</v>
      </c>
      <c r="K16" s="76" t="s">
        <v>150</v>
      </c>
      <c r="L16" s="132"/>
      <c r="M16" s="34"/>
    </row>
    <row r="17" spans="1:13" ht="15.6" x14ac:dyDescent="0.3">
      <c r="A17" s="57"/>
      <c r="B17" s="58"/>
      <c r="C17" s="292"/>
      <c r="D17" s="99"/>
      <c r="E17" s="59"/>
      <c r="F17" s="59"/>
      <c r="G17" s="60"/>
      <c r="H17" s="89"/>
      <c r="K17" s="303"/>
      <c r="L17" s="319"/>
      <c r="M17" s="34"/>
    </row>
    <row r="18" spans="1:13" ht="15" x14ac:dyDescent="0.25">
      <c r="A18" s="61" t="s">
        <v>10</v>
      </c>
      <c r="B18" s="256">
        <v>1</v>
      </c>
      <c r="C18" s="269" t="s">
        <v>80</v>
      </c>
      <c r="D18" s="69" t="s">
        <v>159</v>
      </c>
      <c r="E18" s="270" t="s">
        <v>159</v>
      </c>
      <c r="F18" s="280" t="s">
        <v>150</v>
      </c>
      <c r="G18" s="280" t="s">
        <v>150</v>
      </c>
      <c r="H18" s="281"/>
      <c r="I18" s="281"/>
      <c r="J18" s="281"/>
      <c r="K18" s="281"/>
      <c r="L18" s="281"/>
      <c r="M18" s="34"/>
    </row>
    <row r="19" spans="1:13" ht="15" x14ac:dyDescent="0.25">
      <c r="A19" s="71"/>
      <c r="B19" s="256">
        <v>2</v>
      </c>
      <c r="C19" s="309" t="s">
        <v>208</v>
      </c>
      <c r="D19" s="152" t="s">
        <v>254</v>
      </c>
      <c r="E19" s="270" t="s">
        <v>150</v>
      </c>
      <c r="F19" s="270" t="s">
        <v>150</v>
      </c>
      <c r="G19" s="270" t="s">
        <v>150</v>
      </c>
      <c r="H19" s="287" t="s">
        <v>254</v>
      </c>
      <c r="I19" s="271"/>
      <c r="J19" s="271" t="s">
        <v>150</v>
      </c>
      <c r="K19" s="271" t="s">
        <v>150</v>
      </c>
      <c r="L19" s="271"/>
      <c r="M19" s="34"/>
    </row>
    <row r="20" spans="1:13" ht="15" x14ac:dyDescent="0.25">
      <c r="A20" s="65"/>
      <c r="B20" s="256">
        <v>3</v>
      </c>
      <c r="C20" s="269" t="s">
        <v>83</v>
      </c>
      <c r="D20" s="151" t="s">
        <v>154</v>
      </c>
      <c r="E20" s="277" t="s">
        <v>154</v>
      </c>
      <c r="F20" s="297" t="s">
        <v>150</v>
      </c>
      <c r="G20" s="270" t="s">
        <v>150</v>
      </c>
      <c r="H20" s="270" t="s">
        <v>150</v>
      </c>
      <c r="I20" s="271"/>
      <c r="J20" s="271" t="s">
        <v>150</v>
      </c>
      <c r="K20" s="271" t="s">
        <v>150</v>
      </c>
      <c r="L20" s="271"/>
      <c r="M20" s="34"/>
    </row>
    <row r="21" spans="1:13" x14ac:dyDescent="0.3">
      <c r="A21" s="74"/>
    </row>
    <row r="22" spans="1:13" ht="13.2" x14ac:dyDescent="0.25">
      <c r="A22" s="61" t="s">
        <v>6</v>
      </c>
      <c r="B22" s="257">
        <v>1</v>
      </c>
      <c r="C22" s="269" t="s">
        <v>80</v>
      </c>
      <c r="D22" s="69">
        <v>59.03</v>
      </c>
      <c r="E22" s="320"/>
      <c r="F22" s="320"/>
      <c r="G22" s="320"/>
      <c r="H22" s="270">
        <v>59.03</v>
      </c>
      <c r="I22" s="271"/>
      <c r="J22" s="271" t="s">
        <v>150</v>
      </c>
      <c r="K22" s="271" t="s">
        <v>150</v>
      </c>
      <c r="L22" s="271"/>
    </row>
    <row r="23" spans="1:13" ht="13.2" x14ac:dyDescent="0.25">
      <c r="A23" s="71"/>
      <c r="B23" s="258">
        <v>2</v>
      </c>
      <c r="C23" s="269" t="s">
        <v>144</v>
      </c>
      <c r="D23" s="152" t="s">
        <v>155</v>
      </c>
      <c r="E23" s="270" t="s">
        <v>150</v>
      </c>
      <c r="F23" s="287" t="s">
        <v>155</v>
      </c>
      <c r="G23" s="270" t="s">
        <v>150</v>
      </c>
      <c r="H23" s="297" t="s">
        <v>150</v>
      </c>
      <c r="I23" s="271"/>
      <c r="J23" s="271" t="s">
        <v>150</v>
      </c>
      <c r="K23" s="271" t="s">
        <v>150</v>
      </c>
      <c r="L23" s="271"/>
    </row>
    <row r="24" spans="1:13" ht="13.2" x14ac:dyDescent="0.25">
      <c r="A24" s="65"/>
      <c r="B24" s="259">
        <v>3</v>
      </c>
      <c r="C24" s="269" t="s">
        <v>141</v>
      </c>
      <c r="D24" s="152" t="s">
        <v>156</v>
      </c>
      <c r="E24" s="270" t="s">
        <v>150</v>
      </c>
      <c r="F24" s="287" t="s">
        <v>156</v>
      </c>
      <c r="G24" s="270" t="s">
        <v>150</v>
      </c>
      <c r="H24" s="297" t="s">
        <v>150</v>
      </c>
      <c r="I24" s="271"/>
      <c r="J24" s="270" t="s">
        <v>317</v>
      </c>
      <c r="K24" s="271" t="s">
        <v>150</v>
      </c>
      <c r="L24" s="271"/>
    </row>
    <row r="25" spans="1:13" x14ac:dyDescent="0.3">
      <c r="A25" s="74"/>
      <c r="B25" s="58"/>
    </row>
    <row r="26" spans="1:13" ht="15" x14ac:dyDescent="0.25">
      <c r="A26" s="61" t="s">
        <v>11</v>
      </c>
      <c r="B26" s="68">
        <v>1</v>
      </c>
      <c r="C26" s="269" t="s">
        <v>65</v>
      </c>
      <c r="D26" s="69">
        <v>51.59</v>
      </c>
      <c r="E26" s="270" t="s">
        <v>150</v>
      </c>
      <c r="F26" s="270">
        <v>51.59</v>
      </c>
      <c r="G26" s="270" t="s">
        <v>150</v>
      </c>
      <c r="H26" s="270" t="s">
        <v>150</v>
      </c>
      <c r="I26" s="317"/>
      <c r="J26" s="287">
        <v>52.2</v>
      </c>
      <c r="K26" s="287">
        <v>54.2</v>
      </c>
      <c r="L26" s="272"/>
      <c r="M26" s="34"/>
    </row>
    <row r="27" spans="1:13" ht="15" x14ac:dyDescent="0.25">
      <c r="A27" s="71"/>
      <c r="B27" s="68">
        <v>2</v>
      </c>
      <c r="C27" s="269" t="s">
        <v>5</v>
      </c>
      <c r="D27" s="69">
        <v>52.99</v>
      </c>
      <c r="E27" s="270">
        <v>56.8</v>
      </c>
      <c r="F27" s="270">
        <v>53.3</v>
      </c>
      <c r="G27" s="270">
        <v>52.99</v>
      </c>
      <c r="H27" s="270">
        <v>55.79</v>
      </c>
      <c r="I27" s="317"/>
      <c r="J27" s="287">
        <v>53</v>
      </c>
      <c r="K27" s="287">
        <v>53.21</v>
      </c>
      <c r="L27" s="272"/>
      <c r="M27" s="34"/>
    </row>
    <row r="28" spans="1:13" ht="15" x14ac:dyDescent="0.25">
      <c r="A28" s="65"/>
      <c r="B28" s="197">
        <v>3</v>
      </c>
      <c r="C28" s="310" t="s">
        <v>210</v>
      </c>
      <c r="D28" s="69" t="s">
        <v>255</v>
      </c>
      <c r="E28" s="270" t="s">
        <v>150</v>
      </c>
      <c r="F28" s="270" t="s">
        <v>150</v>
      </c>
      <c r="G28" s="270" t="s">
        <v>150</v>
      </c>
      <c r="H28" s="270" t="s">
        <v>255</v>
      </c>
      <c r="I28" s="317"/>
      <c r="J28" s="272" t="s">
        <v>150</v>
      </c>
      <c r="K28" s="280" t="s">
        <v>150</v>
      </c>
      <c r="L28" s="272"/>
      <c r="M28" s="34"/>
    </row>
    <row r="29" spans="1:13" ht="15" x14ac:dyDescent="0.25">
      <c r="A29" s="74"/>
      <c r="B29" s="58"/>
      <c r="C29" s="308"/>
      <c r="D29" s="122"/>
      <c r="E29" s="305"/>
      <c r="F29" s="321"/>
      <c r="G29" s="304"/>
      <c r="H29" s="305"/>
      <c r="I29" s="321"/>
      <c r="J29" s="304"/>
      <c r="K29" s="305"/>
      <c r="L29" s="321"/>
      <c r="M29" s="34"/>
    </row>
    <row r="30" spans="1:13" ht="15" x14ac:dyDescent="0.25">
      <c r="A30" s="148" t="s">
        <v>25</v>
      </c>
      <c r="B30" s="68">
        <v>1</v>
      </c>
      <c r="C30" s="311" t="s">
        <v>85</v>
      </c>
      <c r="D30" s="69">
        <v>42.9</v>
      </c>
      <c r="E30" s="270">
        <v>47.8</v>
      </c>
      <c r="F30" s="297" t="s">
        <v>150</v>
      </c>
      <c r="G30" s="270" t="s">
        <v>150</v>
      </c>
      <c r="H30" s="270">
        <v>42.9</v>
      </c>
      <c r="I30" s="271"/>
      <c r="J30" s="280" t="s">
        <v>150</v>
      </c>
      <c r="K30" s="280" t="s">
        <v>150</v>
      </c>
      <c r="L30" s="280"/>
      <c r="M30" s="34"/>
    </row>
    <row r="31" spans="1:13" ht="15" x14ac:dyDescent="0.25">
      <c r="A31" s="46"/>
      <c r="B31" s="68">
        <v>2</v>
      </c>
      <c r="C31" s="269" t="s">
        <v>145</v>
      </c>
      <c r="D31" s="69">
        <v>53.4</v>
      </c>
      <c r="E31" s="270" t="s">
        <v>150</v>
      </c>
      <c r="F31" s="270">
        <v>53.4</v>
      </c>
      <c r="G31" s="270" t="s">
        <v>150</v>
      </c>
      <c r="H31" s="270" t="s">
        <v>150</v>
      </c>
      <c r="I31" s="271"/>
      <c r="J31" s="280" t="s">
        <v>150</v>
      </c>
      <c r="K31" s="280" t="s">
        <v>150</v>
      </c>
      <c r="L31" s="280"/>
      <c r="M31" s="34"/>
    </row>
    <row r="32" spans="1:13" ht="15" x14ac:dyDescent="0.25">
      <c r="A32" s="46"/>
      <c r="B32" s="68">
        <v>3</v>
      </c>
      <c r="C32" s="269" t="s">
        <v>137</v>
      </c>
      <c r="D32" s="69">
        <v>54.3</v>
      </c>
      <c r="E32" s="272" t="s">
        <v>157</v>
      </c>
      <c r="F32" s="270">
        <v>54.3</v>
      </c>
      <c r="G32" s="270" t="s">
        <v>150</v>
      </c>
      <c r="H32" s="270" t="s">
        <v>150</v>
      </c>
      <c r="I32" s="46"/>
      <c r="J32" s="280" t="s">
        <v>150</v>
      </c>
      <c r="K32" s="280" t="s">
        <v>150</v>
      </c>
      <c r="L32" s="272"/>
      <c r="M32" s="34"/>
    </row>
    <row r="33" spans="1:13" ht="15" x14ac:dyDescent="0.25">
      <c r="A33" s="46"/>
      <c r="B33" s="68">
        <v>4</v>
      </c>
      <c r="C33" s="309" t="s">
        <v>212</v>
      </c>
      <c r="D33" s="69">
        <v>55.06</v>
      </c>
      <c r="E33" s="270" t="s">
        <v>150</v>
      </c>
      <c r="F33" s="270" t="s">
        <v>150</v>
      </c>
      <c r="G33" s="270" t="s">
        <v>150</v>
      </c>
      <c r="H33" s="270">
        <v>55.06</v>
      </c>
      <c r="I33" s="46"/>
      <c r="J33" s="280" t="s">
        <v>150</v>
      </c>
      <c r="K33" s="280" t="s">
        <v>150</v>
      </c>
      <c r="L33" s="272"/>
      <c r="M33" s="34"/>
    </row>
    <row r="34" spans="1:13" ht="15" x14ac:dyDescent="0.25">
      <c r="A34" s="46"/>
      <c r="B34" s="68">
        <v>5</v>
      </c>
      <c r="C34" s="309" t="s">
        <v>213</v>
      </c>
      <c r="D34" s="69">
        <v>59.9</v>
      </c>
      <c r="E34" s="270" t="s">
        <v>150</v>
      </c>
      <c r="F34" s="270" t="s">
        <v>150</v>
      </c>
      <c r="G34" s="270" t="s">
        <v>150</v>
      </c>
      <c r="H34" s="270">
        <v>59.9</v>
      </c>
      <c r="I34" s="46"/>
      <c r="J34" s="280" t="s">
        <v>150</v>
      </c>
      <c r="K34" s="280" t="s">
        <v>150</v>
      </c>
      <c r="L34" s="272"/>
      <c r="M34" s="34"/>
    </row>
    <row r="35" spans="1:13" ht="15" x14ac:dyDescent="0.25">
      <c r="A35" s="149"/>
      <c r="B35" s="68">
        <v>6</v>
      </c>
      <c r="C35" s="311" t="s">
        <v>86</v>
      </c>
      <c r="D35" s="69" t="s">
        <v>173</v>
      </c>
      <c r="E35" s="270" t="s">
        <v>173</v>
      </c>
      <c r="F35" s="297" t="s">
        <v>150</v>
      </c>
      <c r="G35" s="270" t="s">
        <v>150</v>
      </c>
      <c r="H35" s="270" t="s">
        <v>150</v>
      </c>
      <c r="I35" s="271"/>
      <c r="J35" s="280" t="s">
        <v>150</v>
      </c>
      <c r="K35" s="280" t="s">
        <v>150</v>
      </c>
      <c r="L35" s="280"/>
      <c r="M35" s="34"/>
    </row>
    <row r="36" spans="1:13" ht="15" x14ac:dyDescent="0.25">
      <c r="A36" s="57"/>
      <c r="B36" s="46"/>
      <c r="C36" s="292"/>
      <c r="D36" s="168"/>
      <c r="E36" s="58"/>
      <c r="F36" s="58"/>
      <c r="G36" s="46"/>
      <c r="H36" s="46"/>
      <c r="I36" s="304"/>
      <c r="J36" s="304"/>
      <c r="K36" s="305"/>
      <c r="L36" s="305"/>
      <c r="M36" s="34"/>
    </row>
    <row r="37" spans="1:13" ht="15" x14ac:dyDescent="0.25">
      <c r="A37" s="70" t="s">
        <v>26</v>
      </c>
      <c r="B37" s="106">
        <v>1</v>
      </c>
      <c r="C37" s="311" t="s">
        <v>53</v>
      </c>
      <c r="D37" s="69">
        <v>37.1</v>
      </c>
      <c r="E37" s="270">
        <v>37.200000000000003</v>
      </c>
      <c r="F37" s="270" t="s">
        <v>150</v>
      </c>
      <c r="G37" s="270">
        <v>37.1</v>
      </c>
      <c r="H37" s="270" t="s">
        <v>150</v>
      </c>
      <c r="I37" s="280"/>
      <c r="J37" s="270">
        <v>39.96</v>
      </c>
      <c r="K37" s="306"/>
      <c r="L37" s="306"/>
      <c r="M37" s="34"/>
    </row>
    <row r="38" spans="1:13" ht="15" x14ac:dyDescent="0.3">
      <c r="A38" s="74"/>
      <c r="B38" s="58"/>
      <c r="M38" s="34"/>
    </row>
    <row r="39" spans="1:13" ht="15" x14ac:dyDescent="0.3">
      <c r="A39" s="61" t="s">
        <v>16</v>
      </c>
      <c r="B39" s="260">
        <v>1</v>
      </c>
      <c r="C39" s="311" t="s">
        <v>53</v>
      </c>
      <c r="D39" s="69">
        <v>39.97</v>
      </c>
      <c r="E39" s="278"/>
      <c r="F39" s="322"/>
      <c r="G39" s="307"/>
      <c r="H39" s="322"/>
      <c r="I39" s="322"/>
      <c r="J39" s="307"/>
      <c r="K39" s="270">
        <v>39.97</v>
      </c>
      <c r="L39" s="132"/>
      <c r="M39" s="34"/>
    </row>
    <row r="40" spans="1:13" ht="15" x14ac:dyDescent="0.25">
      <c r="A40" s="71"/>
      <c r="B40" s="260">
        <v>2</v>
      </c>
      <c r="C40" s="311" t="s">
        <v>90</v>
      </c>
      <c r="D40" s="69">
        <v>40</v>
      </c>
      <c r="E40" s="76">
        <v>42.03</v>
      </c>
      <c r="F40" s="76" t="s">
        <v>150</v>
      </c>
      <c r="G40" s="270" t="s">
        <v>150</v>
      </c>
      <c r="H40" s="270">
        <v>40</v>
      </c>
      <c r="I40" s="63"/>
      <c r="J40" s="76" t="s">
        <v>150</v>
      </c>
      <c r="K40" s="76" t="s">
        <v>150</v>
      </c>
      <c r="L40" s="92"/>
      <c r="M40" s="34"/>
    </row>
    <row r="41" spans="1:13" ht="15" x14ac:dyDescent="0.25">
      <c r="A41" s="71"/>
      <c r="B41" s="260">
        <v>3</v>
      </c>
      <c r="C41" s="269" t="s">
        <v>270</v>
      </c>
      <c r="D41" s="69">
        <v>42.02</v>
      </c>
      <c r="E41" s="62" t="s">
        <v>150</v>
      </c>
      <c r="F41" s="62" t="s">
        <v>150</v>
      </c>
      <c r="G41" s="62" t="s">
        <v>150</v>
      </c>
      <c r="H41" s="62" t="s">
        <v>150</v>
      </c>
      <c r="I41" s="63"/>
      <c r="J41" s="270">
        <v>42.02</v>
      </c>
      <c r="K41" s="270">
        <v>43.4</v>
      </c>
      <c r="L41" s="92"/>
      <c r="M41" s="34"/>
    </row>
    <row r="42" spans="1:13" ht="15" x14ac:dyDescent="0.25">
      <c r="A42" s="71"/>
      <c r="B42" s="260">
        <v>4</v>
      </c>
      <c r="C42" s="311" t="s">
        <v>132</v>
      </c>
      <c r="D42" s="153">
        <v>43.38</v>
      </c>
      <c r="E42" s="76">
        <v>46</v>
      </c>
      <c r="F42" s="76">
        <v>43.38</v>
      </c>
      <c r="G42" s="270" t="s">
        <v>150</v>
      </c>
      <c r="H42" s="270" t="s">
        <v>150</v>
      </c>
      <c r="I42" s="63"/>
      <c r="J42" s="76" t="s">
        <v>150</v>
      </c>
      <c r="K42" s="76" t="s">
        <v>150</v>
      </c>
      <c r="L42" s="92"/>
      <c r="M42" s="34"/>
    </row>
    <row r="43" spans="1:13" ht="15" x14ac:dyDescent="0.25">
      <c r="A43" s="65"/>
      <c r="B43" s="260">
        <v>5</v>
      </c>
      <c r="C43" s="311" t="s">
        <v>130</v>
      </c>
      <c r="D43" s="153">
        <v>57.3</v>
      </c>
      <c r="E43" s="76">
        <v>58.02</v>
      </c>
      <c r="F43" s="76">
        <v>57.3</v>
      </c>
      <c r="G43" s="270" t="s">
        <v>150</v>
      </c>
      <c r="H43" s="270" t="s">
        <v>150</v>
      </c>
      <c r="I43" s="63"/>
      <c r="J43" s="76" t="s">
        <v>150</v>
      </c>
      <c r="K43" s="76" t="s">
        <v>150</v>
      </c>
      <c r="L43" s="92"/>
      <c r="M43" s="34"/>
    </row>
    <row r="44" spans="1:13" ht="15" x14ac:dyDescent="0.3">
      <c r="A44" s="57"/>
      <c r="B44" s="58"/>
      <c r="C44" s="292"/>
      <c r="D44" s="100"/>
      <c r="F44" s="67"/>
      <c r="G44" s="67"/>
      <c r="H44" s="91"/>
      <c r="I44" s="67"/>
      <c r="J44" s="67"/>
      <c r="K44" s="91"/>
      <c r="L44" s="91"/>
      <c r="M44" s="34"/>
    </row>
    <row r="45" spans="1:13" ht="15" x14ac:dyDescent="0.25">
      <c r="A45" s="70" t="s">
        <v>7</v>
      </c>
      <c r="B45" s="62">
        <v>1</v>
      </c>
      <c r="C45" s="311" t="s">
        <v>91</v>
      </c>
      <c r="D45" s="69">
        <v>40.28</v>
      </c>
      <c r="E45" s="270">
        <v>40.28</v>
      </c>
      <c r="F45" s="277" t="s">
        <v>150</v>
      </c>
      <c r="G45" s="270" t="s">
        <v>150</v>
      </c>
      <c r="H45" s="270" t="s">
        <v>150</v>
      </c>
      <c r="I45" s="280"/>
      <c r="J45" s="270">
        <v>41.85</v>
      </c>
      <c r="K45" s="270" t="s">
        <v>150</v>
      </c>
      <c r="L45" s="271"/>
      <c r="M45" s="34"/>
    </row>
    <row r="46" spans="1:13" ht="13.2" x14ac:dyDescent="0.25">
      <c r="A46" s="57"/>
      <c r="B46" s="58"/>
      <c r="C46" s="292"/>
      <c r="D46" s="99"/>
      <c r="E46" s="72"/>
      <c r="F46" s="64"/>
      <c r="G46" s="64"/>
      <c r="H46" s="90"/>
      <c r="I46" s="64"/>
      <c r="J46" s="64"/>
      <c r="K46" s="90"/>
      <c r="L46" s="90"/>
    </row>
    <row r="47" spans="1:13" ht="13.2" x14ac:dyDescent="0.25">
      <c r="A47" s="148" t="s">
        <v>18</v>
      </c>
      <c r="B47" s="62">
        <v>1</v>
      </c>
      <c r="C47" s="311" t="s">
        <v>44</v>
      </c>
      <c r="D47" s="153">
        <v>33.1</v>
      </c>
      <c r="E47" s="76">
        <v>33.1</v>
      </c>
      <c r="F47" s="76">
        <v>33.630000000000003</v>
      </c>
      <c r="G47" s="270">
        <v>33.1</v>
      </c>
      <c r="H47" s="270">
        <v>34.69</v>
      </c>
      <c r="I47" s="76"/>
      <c r="J47" s="76">
        <v>33.840000000000003</v>
      </c>
      <c r="K47" s="76">
        <v>33.4</v>
      </c>
      <c r="L47" s="76"/>
    </row>
    <row r="48" spans="1:13" ht="13.2" x14ac:dyDescent="0.25">
      <c r="A48" s="46"/>
      <c r="B48" s="62">
        <v>2</v>
      </c>
      <c r="C48" s="311" t="s">
        <v>63</v>
      </c>
      <c r="D48" s="69">
        <v>35.5</v>
      </c>
      <c r="E48" s="62" t="s">
        <v>150</v>
      </c>
      <c r="F48" s="76">
        <v>36.75</v>
      </c>
      <c r="G48" s="270">
        <v>39.03</v>
      </c>
      <c r="H48" s="270" t="s">
        <v>150</v>
      </c>
      <c r="I48" s="46"/>
      <c r="J48" s="76">
        <v>35.5</v>
      </c>
      <c r="K48" s="76">
        <v>37.380000000000003</v>
      </c>
      <c r="L48" s="62"/>
    </row>
    <row r="49" spans="1:13" ht="13.2" x14ac:dyDescent="0.25">
      <c r="A49" s="145"/>
      <c r="B49" s="62">
        <v>3</v>
      </c>
      <c r="C49" s="311" t="s">
        <v>109</v>
      </c>
      <c r="D49" s="153">
        <v>48.24</v>
      </c>
      <c r="E49" s="76">
        <v>48.24</v>
      </c>
      <c r="F49" s="76">
        <v>48.9</v>
      </c>
      <c r="G49" s="270" t="s">
        <v>150</v>
      </c>
      <c r="H49" s="270" t="s">
        <v>150</v>
      </c>
      <c r="I49" s="76"/>
      <c r="J49" s="76" t="s">
        <v>150</v>
      </c>
      <c r="K49" s="76" t="s">
        <v>150</v>
      </c>
      <c r="L49" s="76"/>
    </row>
    <row r="50" spans="1:13" ht="13.2" x14ac:dyDescent="0.25">
      <c r="A50" s="74"/>
      <c r="B50" s="58"/>
      <c r="C50" s="292"/>
      <c r="D50" s="168"/>
      <c r="E50" s="58"/>
      <c r="F50" s="58"/>
      <c r="G50" s="46"/>
      <c r="H50" s="46"/>
      <c r="I50" s="46"/>
      <c r="L50" s="46"/>
    </row>
    <row r="51" spans="1:13" ht="13.2" x14ac:dyDescent="0.25">
      <c r="A51" s="143" t="s">
        <v>8</v>
      </c>
      <c r="B51" s="107">
        <v>1</v>
      </c>
      <c r="C51" s="312" t="s">
        <v>75</v>
      </c>
      <c r="D51" s="153">
        <v>34.200000000000003</v>
      </c>
      <c r="E51" s="62" t="s">
        <v>150</v>
      </c>
      <c r="F51" s="76">
        <v>34.200000000000003</v>
      </c>
      <c r="G51" s="270">
        <v>35.869999999999997</v>
      </c>
      <c r="H51" s="270" t="s">
        <v>150</v>
      </c>
      <c r="I51" s="76"/>
      <c r="J51" s="76">
        <v>32.5</v>
      </c>
      <c r="K51" s="76" t="s">
        <v>150</v>
      </c>
      <c r="L51" s="92"/>
    </row>
    <row r="52" spans="1:13" ht="13.2" x14ac:dyDescent="0.25">
      <c r="A52" s="145"/>
      <c r="B52" s="107">
        <v>2</v>
      </c>
      <c r="C52" s="312" t="s">
        <v>46</v>
      </c>
      <c r="D52" s="69">
        <v>33.299999999999997</v>
      </c>
      <c r="E52" s="76">
        <v>35.200000000000003</v>
      </c>
      <c r="F52" s="76">
        <v>34.299999999999997</v>
      </c>
      <c r="G52" s="270" t="s">
        <v>150</v>
      </c>
      <c r="H52" s="270">
        <v>35.200000000000003</v>
      </c>
      <c r="I52" s="76"/>
      <c r="J52" s="76" t="s">
        <v>150</v>
      </c>
      <c r="K52" s="76">
        <v>33.299999999999997</v>
      </c>
      <c r="L52" s="92"/>
    </row>
    <row r="53" spans="1:13" ht="13.2" x14ac:dyDescent="0.25">
      <c r="A53" s="74"/>
      <c r="B53" s="58"/>
      <c r="C53" s="292"/>
      <c r="D53" s="101"/>
      <c r="E53" s="64"/>
      <c r="F53" s="64"/>
      <c r="G53" s="304"/>
      <c r="H53" s="305"/>
      <c r="I53" s="64"/>
      <c r="J53" s="304"/>
      <c r="K53" s="305"/>
      <c r="L53" s="90"/>
    </row>
    <row r="54" spans="1:13" ht="13.2" x14ac:dyDescent="0.25">
      <c r="A54" s="70" t="s">
        <v>19</v>
      </c>
      <c r="B54" s="107">
        <v>1</v>
      </c>
      <c r="C54" s="311" t="s">
        <v>99</v>
      </c>
      <c r="D54" s="69">
        <v>48.9</v>
      </c>
      <c r="E54" s="270">
        <v>50</v>
      </c>
      <c r="F54" s="270">
        <v>48.9</v>
      </c>
      <c r="G54" s="270" t="s">
        <v>150</v>
      </c>
      <c r="H54" s="270" t="s">
        <v>150</v>
      </c>
      <c r="I54" s="76"/>
      <c r="J54" s="270" t="s">
        <v>150</v>
      </c>
      <c r="K54" s="270" t="s">
        <v>150</v>
      </c>
      <c r="L54" s="270"/>
    </row>
    <row r="55" spans="1:13" ht="13.2" x14ac:dyDescent="0.25">
      <c r="A55" s="74"/>
      <c r="B55" s="58"/>
      <c r="C55" s="292"/>
      <c r="D55" s="101"/>
      <c r="E55" s="64"/>
      <c r="F55" s="64"/>
      <c r="G55" s="304"/>
      <c r="H55" s="305"/>
      <c r="I55" s="64"/>
      <c r="J55" s="304"/>
      <c r="K55" s="305"/>
      <c r="L55" s="90"/>
    </row>
    <row r="56" spans="1:13" ht="13.2" x14ac:dyDescent="0.25">
      <c r="A56" s="61" t="s">
        <v>24</v>
      </c>
      <c r="B56" s="261">
        <v>1</v>
      </c>
      <c r="C56" s="276" t="s">
        <v>304</v>
      </c>
      <c r="D56" s="151">
        <v>29.17</v>
      </c>
      <c r="E56" s="132" t="s">
        <v>150</v>
      </c>
      <c r="F56" s="132" t="s">
        <v>150</v>
      </c>
      <c r="G56" s="132" t="s">
        <v>150</v>
      </c>
      <c r="H56" s="132" t="s">
        <v>150</v>
      </c>
      <c r="I56" s="132" t="s">
        <v>150</v>
      </c>
      <c r="J56" s="132" t="s">
        <v>150</v>
      </c>
      <c r="K56" s="107">
        <v>29.17</v>
      </c>
      <c r="L56" s="132"/>
    </row>
    <row r="57" spans="1:13" ht="13.2" x14ac:dyDescent="0.25">
      <c r="A57" s="65"/>
      <c r="B57" s="256">
        <v>2</v>
      </c>
      <c r="C57" s="311" t="s">
        <v>98</v>
      </c>
      <c r="D57" s="69">
        <v>45.4</v>
      </c>
      <c r="E57" s="270">
        <v>48.5</v>
      </c>
      <c r="F57" s="270">
        <v>45.4</v>
      </c>
      <c r="G57" s="270" t="s">
        <v>150</v>
      </c>
      <c r="H57" s="270" t="s">
        <v>150</v>
      </c>
      <c r="I57" s="76"/>
      <c r="J57" s="92" t="s">
        <v>150</v>
      </c>
      <c r="K57" s="76" t="s">
        <v>150</v>
      </c>
      <c r="L57" s="76"/>
    </row>
    <row r="58" spans="1:13" x14ac:dyDescent="0.3">
      <c r="A58" s="74"/>
      <c r="B58" s="58"/>
      <c r="C58" s="292"/>
      <c r="D58" s="101"/>
      <c r="E58" s="304"/>
      <c r="F58" s="64"/>
      <c r="G58" s="304"/>
      <c r="H58" s="305"/>
    </row>
    <row r="59" spans="1:13" ht="13.2" x14ac:dyDescent="0.25">
      <c r="A59" s="49"/>
      <c r="B59" s="50"/>
      <c r="C59" s="295"/>
      <c r="D59" s="97" t="s">
        <v>27</v>
      </c>
      <c r="E59" s="51">
        <v>1</v>
      </c>
      <c r="F59" s="52">
        <v>2</v>
      </c>
      <c r="G59" s="51">
        <v>3</v>
      </c>
      <c r="H59" s="52">
        <v>4</v>
      </c>
      <c r="I59" s="51">
        <v>5</v>
      </c>
      <c r="J59" s="52">
        <v>5</v>
      </c>
      <c r="K59" s="51">
        <v>6</v>
      </c>
      <c r="L59" s="135">
        <v>7</v>
      </c>
    </row>
    <row r="60" spans="1:13" ht="15" x14ac:dyDescent="0.25">
      <c r="A60" s="53" t="s">
        <v>9</v>
      </c>
      <c r="B60" s="54" t="s">
        <v>28</v>
      </c>
      <c r="C60" s="296" t="s">
        <v>29</v>
      </c>
      <c r="D60" s="98" t="s">
        <v>30</v>
      </c>
      <c r="E60" s="55" t="s">
        <v>151</v>
      </c>
      <c r="F60" s="56" t="s">
        <v>152</v>
      </c>
      <c r="G60" s="56" t="s">
        <v>166</v>
      </c>
      <c r="H60" s="88" t="s">
        <v>167</v>
      </c>
      <c r="I60" s="88"/>
      <c r="J60" s="88" t="s">
        <v>168</v>
      </c>
      <c r="K60" s="88" t="s">
        <v>169</v>
      </c>
      <c r="L60" s="88" t="s">
        <v>170</v>
      </c>
      <c r="M60" s="2"/>
    </row>
    <row r="61" spans="1:13" ht="15.6" x14ac:dyDescent="0.3">
      <c r="A61" s="57"/>
      <c r="B61" s="58"/>
      <c r="C61" s="292"/>
      <c r="D61" s="99"/>
      <c r="E61" s="64"/>
      <c r="F61" s="64"/>
      <c r="G61" s="72"/>
      <c r="H61" s="90"/>
      <c r="K61" s="30"/>
      <c r="L61" s="33"/>
      <c r="M61" s="2"/>
    </row>
    <row r="62" spans="1:13" ht="15" x14ac:dyDescent="0.25">
      <c r="A62" s="201" t="s">
        <v>214</v>
      </c>
      <c r="B62" s="200">
        <v>1</v>
      </c>
      <c r="C62" s="269" t="s">
        <v>215</v>
      </c>
      <c r="D62" s="69" t="s">
        <v>256</v>
      </c>
      <c r="E62" s="277" t="s">
        <v>150</v>
      </c>
      <c r="F62" s="277" t="s">
        <v>150</v>
      </c>
      <c r="G62" s="270" t="s">
        <v>150</v>
      </c>
      <c r="H62" s="270" t="s">
        <v>256</v>
      </c>
      <c r="I62" s="270"/>
      <c r="J62" s="107" t="s">
        <v>150</v>
      </c>
      <c r="K62" s="76" t="s">
        <v>150</v>
      </c>
      <c r="L62" s="270"/>
      <c r="M62" s="2"/>
    </row>
    <row r="63" spans="1:13" ht="15.6" x14ac:dyDescent="0.3">
      <c r="A63" s="57"/>
      <c r="B63" s="58"/>
      <c r="C63" s="292"/>
      <c r="D63" s="158"/>
      <c r="E63" s="64"/>
      <c r="F63" s="64"/>
      <c r="G63" s="72"/>
      <c r="H63" s="90"/>
      <c r="K63" s="30"/>
      <c r="L63" s="33"/>
      <c r="M63" s="2"/>
    </row>
    <row r="64" spans="1:13" ht="15" x14ac:dyDescent="0.25">
      <c r="A64" s="201" t="s">
        <v>70</v>
      </c>
      <c r="B64" s="200">
        <v>1</v>
      </c>
      <c r="C64" s="269" t="s">
        <v>217</v>
      </c>
      <c r="D64" s="69" t="s">
        <v>257</v>
      </c>
      <c r="E64" s="277" t="s">
        <v>150</v>
      </c>
      <c r="F64" s="277" t="s">
        <v>150</v>
      </c>
      <c r="G64" s="270" t="s">
        <v>150</v>
      </c>
      <c r="H64" s="270" t="s">
        <v>257</v>
      </c>
      <c r="I64" s="270"/>
      <c r="J64" s="76" t="s">
        <v>324</v>
      </c>
      <c r="K64" s="76" t="s">
        <v>150</v>
      </c>
      <c r="L64" s="270"/>
      <c r="M64" s="2"/>
    </row>
    <row r="65" spans="1:13" ht="15.6" x14ac:dyDescent="0.3">
      <c r="A65" s="57"/>
      <c r="B65" s="58"/>
      <c r="C65" s="292"/>
      <c r="D65" s="158"/>
      <c r="E65" s="64"/>
      <c r="F65" s="64"/>
      <c r="G65" s="72"/>
      <c r="H65" s="90"/>
      <c r="K65" s="30"/>
      <c r="L65" s="33"/>
      <c r="M65" s="2"/>
    </row>
    <row r="66" spans="1:13" ht="15" x14ac:dyDescent="0.25">
      <c r="A66" s="203" t="s">
        <v>4</v>
      </c>
      <c r="B66" s="260">
        <v>1</v>
      </c>
      <c r="C66" s="269" t="s">
        <v>219</v>
      </c>
      <c r="D66" s="69" t="s">
        <v>258</v>
      </c>
      <c r="E66" s="277" t="s">
        <v>150</v>
      </c>
      <c r="F66" s="277" t="s">
        <v>150</v>
      </c>
      <c r="G66" s="270" t="s">
        <v>150</v>
      </c>
      <c r="H66" s="270" t="s">
        <v>258</v>
      </c>
      <c r="I66" s="270"/>
      <c r="J66" s="76" t="s">
        <v>318</v>
      </c>
      <c r="K66" s="76" t="s">
        <v>325</v>
      </c>
      <c r="L66" s="76"/>
      <c r="M66" s="2"/>
    </row>
    <row r="67" spans="1:13" ht="15" x14ac:dyDescent="0.25">
      <c r="A67" s="268"/>
      <c r="B67" s="260">
        <v>2</v>
      </c>
      <c r="C67" s="269" t="s">
        <v>183</v>
      </c>
      <c r="D67" s="69" t="s">
        <v>259</v>
      </c>
      <c r="E67" s="270" t="s">
        <v>197</v>
      </c>
      <c r="F67" s="277" t="s">
        <v>150</v>
      </c>
      <c r="G67" s="270" t="s">
        <v>150</v>
      </c>
      <c r="H67" s="270" t="s">
        <v>259</v>
      </c>
      <c r="I67" s="270"/>
      <c r="J67" s="76" t="s">
        <v>319</v>
      </c>
      <c r="K67" s="76" t="s">
        <v>150</v>
      </c>
      <c r="L67" s="76"/>
      <c r="M67" s="2"/>
    </row>
    <row r="68" spans="1:13" ht="15" x14ac:dyDescent="0.25">
      <c r="A68" s="204"/>
      <c r="B68" s="73">
        <v>3</v>
      </c>
      <c r="C68" s="269" t="s">
        <v>276</v>
      </c>
      <c r="D68" s="69" t="s">
        <v>320</v>
      </c>
      <c r="E68" s="76" t="s">
        <v>150</v>
      </c>
      <c r="F68" s="76" t="s">
        <v>150</v>
      </c>
      <c r="G68" s="76" t="s">
        <v>150</v>
      </c>
      <c r="H68" s="76" t="s">
        <v>150</v>
      </c>
      <c r="I68" s="76"/>
      <c r="J68" s="76" t="s">
        <v>320</v>
      </c>
      <c r="K68" s="76" t="s">
        <v>150</v>
      </c>
      <c r="L68" s="76"/>
      <c r="M68" s="2"/>
    </row>
    <row r="69" spans="1:13" ht="15.6" x14ac:dyDescent="0.3">
      <c r="A69" s="57"/>
      <c r="B69" s="58"/>
      <c r="C69" s="292"/>
      <c r="D69" s="158"/>
      <c r="E69" s="64"/>
      <c r="F69" s="64"/>
      <c r="G69" s="72"/>
      <c r="H69" s="90"/>
      <c r="K69" s="30"/>
      <c r="L69" s="33"/>
      <c r="M69" s="2"/>
    </row>
    <row r="70" spans="1:13" ht="15" x14ac:dyDescent="0.25">
      <c r="A70" s="143" t="s">
        <v>10</v>
      </c>
      <c r="B70" s="62">
        <v>1</v>
      </c>
      <c r="C70" s="269" t="s">
        <v>142</v>
      </c>
      <c r="D70" s="69">
        <v>50.9</v>
      </c>
      <c r="E70" s="270">
        <v>53.63</v>
      </c>
      <c r="F70" s="270">
        <v>50.9</v>
      </c>
      <c r="G70" s="270" t="s">
        <v>150</v>
      </c>
      <c r="H70" s="280" t="s">
        <v>150</v>
      </c>
      <c r="I70" s="270"/>
      <c r="J70" s="270" t="s">
        <v>150</v>
      </c>
      <c r="K70" s="270" t="s">
        <v>150</v>
      </c>
      <c r="L70" s="270"/>
      <c r="M70" s="2"/>
    </row>
    <row r="71" spans="1:13" ht="15" x14ac:dyDescent="0.25">
      <c r="A71" s="74"/>
      <c r="B71" s="62">
        <v>2</v>
      </c>
      <c r="C71" s="269" t="s">
        <v>39</v>
      </c>
      <c r="D71" s="167">
        <v>56.1</v>
      </c>
      <c r="E71" s="270" t="s">
        <v>160</v>
      </c>
      <c r="F71" s="280" t="s">
        <v>150</v>
      </c>
      <c r="G71" s="270" t="s">
        <v>198</v>
      </c>
      <c r="H71" s="290">
        <v>56.1</v>
      </c>
      <c r="I71" s="270"/>
      <c r="J71" s="270" t="s">
        <v>150</v>
      </c>
      <c r="K71" s="270" t="s">
        <v>150</v>
      </c>
      <c r="L71" s="270"/>
      <c r="M71" s="2"/>
    </row>
    <row r="72" spans="1:13" ht="15" x14ac:dyDescent="0.25">
      <c r="A72" s="74"/>
      <c r="B72" s="62">
        <v>3</v>
      </c>
      <c r="C72" s="269" t="s">
        <v>186</v>
      </c>
      <c r="D72" s="151" t="s">
        <v>261</v>
      </c>
      <c r="E72" s="280" t="s">
        <v>150</v>
      </c>
      <c r="F72" s="280" t="s">
        <v>150</v>
      </c>
      <c r="G72" s="270" t="s">
        <v>199</v>
      </c>
      <c r="H72" s="280" t="s">
        <v>150</v>
      </c>
      <c r="I72" s="270"/>
      <c r="J72" s="277" t="s">
        <v>261</v>
      </c>
      <c r="K72" s="270" t="s">
        <v>150</v>
      </c>
      <c r="L72" s="270"/>
      <c r="M72" s="2"/>
    </row>
    <row r="73" spans="1:13" ht="15" x14ac:dyDescent="0.25">
      <c r="A73" s="74"/>
      <c r="B73" s="62">
        <v>4</v>
      </c>
      <c r="C73" s="313" t="s">
        <v>222</v>
      </c>
      <c r="D73" s="167" t="s">
        <v>260</v>
      </c>
      <c r="E73" s="280" t="s">
        <v>150</v>
      </c>
      <c r="F73" s="280" t="s">
        <v>150</v>
      </c>
      <c r="G73" s="280" t="s">
        <v>150</v>
      </c>
      <c r="H73" s="290" t="s">
        <v>260</v>
      </c>
      <c r="I73" s="270"/>
      <c r="J73" s="273" t="s">
        <v>150</v>
      </c>
      <c r="K73" s="270" t="s">
        <v>150</v>
      </c>
      <c r="L73" s="270"/>
      <c r="M73" s="2"/>
    </row>
    <row r="74" spans="1:13" ht="15" x14ac:dyDescent="0.25">
      <c r="A74" s="74"/>
      <c r="B74" s="62">
        <v>5</v>
      </c>
      <c r="C74" s="269" t="s">
        <v>82</v>
      </c>
      <c r="D74" s="69" t="s">
        <v>158</v>
      </c>
      <c r="E74" s="270" t="s">
        <v>158</v>
      </c>
      <c r="F74" s="280" t="s">
        <v>150</v>
      </c>
      <c r="G74" s="270" t="s">
        <v>150</v>
      </c>
      <c r="H74" s="280" t="s">
        <v>150</v>
      </c>
      <c r="I74" s="270"/>
      <c r="J74" s="270" t="s">
        <v>150</v>
      </c>
      <c r="K74" s="270" t="s">
        <v>150</v>
      </c>
      <c r="L74" s="270"/>
      <c r="M74" s="2"/>
    </row>
    <row r="75" spans="1:13" ht="15" x14ac:dyDescent="0.25">
      <c r="A75" s="142"/>
      <c r="B75" s="62">
        <v>6</v>
      </c>
      <c r="C75" s="269" t="s">
        <v>81</v>
      </c>
      <c r="D75" s="69" t="s">
        <v>161</v>
      </c>
      <c r="E75" s="270" t="s">
        <v>161</v>
      </c>
      <c r="F75" s="280" t="s">
        <v>150</v>
      </c>
      <c r="G75" s="270" t="s">
        <v>150</v>
      </c>
      <c r="H75" s="280" t="s">
        <v>150</v>
      </c>
      <c r="I75" s="270"/>
      <c r="J75" s="270" t="s">
        <v>150</v>
      </c>
      <c r="K75" s="270" t="s">
        <v>150</v>
      </c>
      <c r="L75" s="270"/>
      <c r="M75" s="2"/>
    </row>
    <row r="76" spans="1:13" ht="15.6" x14ac:dyDescent="0.3">
      <c r="A76" s="57"/>
      <c r="B76" s="58"/>
      <c r="C76" s="292"/>
      <c r="D76" s="158"/>
      <c r="E76" s="64"/>
      <c r="F76" s="64"/>
      <c r="G76" s="72"/>
      <c r="H76" s="90"/>
      <c r="K76" s="30"/>
      <c r="L76" s="33"/>
      <c r="M76" s="2"/>
    </row>
    <row r="77" spans="1:13" ht="15" x14ac:dyDescent="0.25">
      <c r="A77" s="61" t="s">
        <v>6</v>
      </c>
      <c r="B77" s="202">
        <v>1</v>
      </c>
      <c r="C77" s="269" t="s">
        <v>224</v>
      </c>
      <c r="D77" s="69">
        <v>48.03</v>
      </c>
      <c r="E77" s="280" t="s">
        <v>150</v>
      </c>
      <c r="F77" s="280" t="s">
        <v>150</v>
      </c>
      <c r="G77" s="280" t="s">
        <v>150</v>
      </c>
      <c r="H77" s="270">
        <v>48.03</v>
      </c>
      <c r="I77" s="147"/>
      <c r="J77" s="76" t="s">
        <v>150</v>
      </c>
      <c r="K77" s="76" t="s">
        <v>150</v>
      </c>
      <c r="L77" s="147"/>
      <c r="M77" s="2"/>
    </row>
    <row r="78" spans="1:13" ht="15" x14ac:dyDescent="0.25">
      <c r="A78" s="71"/>
      <c r="B78" s="202">
        <v>2</v>
      </c>
      <c r="C78" s="269" t="s">
        <v>140</v>
      </c>
      <c r="D78" s="69">
        <v>55.6</v>
      </c>
      <c r="E78" s="270" t="s">
        <v>162</v>
      </c>
      <c r="F78" s="270" t="s">
        <v>177</v>
      </c>
      <c r="G78" s="270" t="s">
        <v>150</v>
      </c>
      <c r="H78" s="270">
        <v>55.6</v>
      </c>
      <c r="I78" s="76"/>
      <c r="J78" s="76">
        <v>55.9</v>
      </c>
      <c r="K78" s="76">
        <v>59.93</v>
      </c>
      <c r="L78" s="270"/>
      <c r="M78" s="2"/>
    </row>
    <row r="79" spans="1:13" ht="15" x14ac:dyDescent="0.25">
      <c r="A79" s="65"/>
      <c r="B79" s="202">
        <v>3</v>
      </c>
      <c r="C79" s="269" t="s">
        <v>225</v>
      </c>
      <c r="D79" s="69" t="s">
        <v>261</v>
      </c>
      <c r="E79" s="280" t="s">
        <v>150</v>
      </c>
      <c r="F79" s="280" t="s">
        <v>150</v>
      </c>
      <c r="G79" s="280" t="s">
        <v>150</v>
      </c>
      <c r="H79" s="270" t="s">
        <v>261</v>
      </c>
      <c r="I79" s="76"/>
      <c r="J79" s="76" t="s">
        <v>150</v>
      </c>
      <c r="K79" s="76" t="s">
        <v>150</v>
      </c>
      <c r="L79" s="270"/>
      <c r="M79" s="2"/>
    </row>
    <row r="80" spans="1:13" ht="15.6" x14ac:dyDescent="0.3">
      <c r="A80" s="57"/>
      <c r="B80" s="58"/>
      <c r="C80" s="292"/>
      <c r="D80" s="158"/>
      <c r="E80" s="64"/>
      <c r="F80" s="64"/>
      <c r="G80" s="72"/>
      <c r="H80" s="90"/>
      <c r="K80" s="30"/>
      <c r="L80" s="33"/>
      <c r="M80" s="2"/>
    </row>
    <row r="81" spans="1:13" ht="15" x14ac:dyDescent="0.25">
      <c r="A81" s="61" t="s">
        <v>11</v>
      </c>
      <c r="B81" s="73">
        <v>1</v>
      </c>
      <c r="C81" s="269" t="s">
        <v>139</v>
      </c>
      <c r="D81" s="69">
        <v>41.1</v>
      </c>
      <c r="E81" s="270">
        <v>44.1</v>
      </c>
      <c r="F81" s="270">
        <v>47.1</v>
      </c>
      <c r="G81" s="270" t="s">
        <v>150</v>
      </c>
      <c r="H81" s="270">
        <v>42.7</v>
      </c>
      <c r="I81" s="270"/>
      <c r="J81" s="270">
        <v>41.1</v>
      </c>
      <c r="K81" s="270">
        <v>41.6</v>
      </c>
      <c r="L81" s="270"/>
      <c r="M81" s="2"/>
    </row>
    <row r="82" spans="1:13" ht="15" x14ac:dyDescent="0.25">
      <c r="A82" s="71"/>
      <c r="B82" s="62">
        <v>2</v>
      </c>
      <c r="C82" s="269" t="s">
        <v>278</v>
      </c>
      <c r="D82" s="69">
        <v>45.17</v>
      </c>
      <c r="E82" s="270" t="s">
        <v>150</v>
      </c>
      <c r="F82" s="270" t="s">
        <v>150</v>
      </c>
      <c r="G82" s="270" t="s">
        <v>150</v>
      </c>
      <c r="H82" s="270" t="s">
        <v>150</v>
      </c>
      <c r="I82" s="270"/>
      <c r="J82" s="270">
        <v>45.17</v>
      </c>
      <c r="K82" s="270">
        <v>47.5</v>
      </c>
      <c r="L82" s="270"/>
      <c r="M82" s="2"/>
    </row>
    <row r="83" spans="1:13" ht="15" x14ac:dyDescent="0.25">
      <c r="A83" s="71"/>
      <c r="B83" s="73">
        <v>3</v>
      </c>
      <c r="C83" s="269" t="s">
        <v>146</v>
      </c>
      <c r="D83" s="69">
        <v>47.54</v>
      </c>
      <c r="E83" s="270">
        <v>55.7</v>
      </c>
      <c r="F83" s="270">
        <v>57.49</v>
      </c>
      <c r="G83" s="270" t="s">
        <v>150</v>
      </c>
      <c r="H83" s="270" t="s">
        <v>150</v>
      </c>
      <c r="I83" s="270"/>
      <c r="J83" s="270">
        <v>47.54</v>
      </c>
      <c r="K83" s="270">
        <v>49.2</v>
      </c>
      <c r="L83" s="270"/>
      <c r="M83" s="2"/>
    </row>
    <row r="84" spans="1:13" ht="15" x14ac:dyDescent="0.25">
      <c r="A84" s="71"/>
      <c r="B84" s="62">
        <v>4</v>
      </c>
      <c r="C84" s="269" t="s">
        <v>84</v>
      </c>
      <c r="D84" s="69">
        <v>48.7</v>
      </c>
      <c r="E84" s="270">
        <v>48.7</v>
      </c>
      <c r="F84" s="280" t="s">
        <v>150</v>
      </c>
      <c r="G84" s="270" t="s">
        <v>150</v>
      </c>
      <c r="H84" s="270" t="s">
        <v>150</v>
      </c>
      <c r="I84" s="270"/>
      <c r="J84" s="270" t="s">
        <v>150</v>
      </c>
      <c r="K84" s="270" t="s">
        <v>150</v>
      </c>
      <c r="L84" s="270"/>
      <c r="M84" s="2"/>
    </row>
    <row r="85" spans="1:13" ht="15" x14ac:dyDescent="0.25">
      <c r="A85" s="71"/>
      <c r="B85" s="73">
        <v>5</v>
      </c>
      <c r="C85" s="269" t="s">
        <v>40</v>
      </c>
      <c r="D85" s="69">
        <v>51.96</v>
      </c>
      <c r="E85" s="270">
        <v>51.96</v>
      </c>
      <c r="F85" s="280" t="s">
        <v>150</v>
      </c>
      <c r="G85" s="270" t="s">
        <v>150</v>
      </c>
      <c r="H85" s="270" t="s">
        <v>150</v>
      </c>
      <c r="I85" s="270"/>
      <c r="J85" s="270" t="s">
        <v>150</v>
      </c>
      <c r="K85" s="270" t="s">
        <v>150</v>
      </c>
      <c r="L85" s="270"/>
      <c r="M85" s="2"/>
    </row>
    <row r="86" spans="1:13" ht="15" x14ac:dyDescent="0.25">
      <c r="A86" s="65"/>
      <c r="B86" s="62">
        <v>6</v>
      </c>
      <c r="C86" s="269" t="s">
        <v>227</v>
      </c>
      <c r="D86" s="69">
        <v>57.1</v>
      </c>
      <c r="E86" s="270">
        <v>55.7</v>
      </c>
      <c r="F86" s="270">
        <v>57.49</v>
      </c>
      <c r="G86" s="270" t="s">
        <v>150</v>
      </c>
      <c r="H86" s="270">
        <v>57.69</v>
      </c>
      <c r="I86" s="270"/>
      <c r="J86" s="270" t="s">
        <v>321</v>
      </c>
      <c r="K86" s="270">
        <v>57.1</v>
      </c>
      <c r="L86" s="271"/>
      <c r="M86" s="2"/>
    </row>
    <row r="87" spans="1:13" ht="15.6" x14ac:dyDescent="0.3">
      <c r="A87" s="74"/>
      <c r="D87" s="150"/>
      <c r="M87" s="2"/>
    </row>
    <row r="88" spans="1:13" ht="15" x14ac:dyDescent="0.25">
      <c r="A88" s="70" t="s">
        <v>25</v>
      </c>
      <c r="B88" s="62">
        <v>1</v>
      </c>
      <c r="C88" s="269" t="s">
        <v>57</v>
      </c>
      <c r="D88" s="69">
        <v>39.700000000000003</v>
      </c>
      <c r="E88" s="270">
        <v>40.81</v>
      </c>
      <c r="F88" s="270">
        <v>44.7</v>
      </c>
      <c r="G88" s="270">
        <v>44.06</v>
      </c>
      <c r="H88" s="270">
        <v>43.09</v>
      </c>
      <c r="I88" s="270"/>
      <c r="J88" s="270">
        <v>43.51</v>
      </c>
      <c r="K88" s="270">
        <v>39.700000000000003</v>
      </c>
      <c r="L88" s="270"/>
      <c r="M88" s="2"/>
    </row>
    <row r="89" spans="1:13" ht="15" x14ac:dyDescent="0.25">
      <c r="A89" s="70"/>
      <c r="B89" s="62">
        <v>2</v>
      </c>
      <c r="C89" s="269" t="s">
        <v>56</v>
      </c>
      <c r="D89" s="69">
        <v>42.48</v>
      </c>
      <c r="E89" s="270">
        <v>42.48</v>
      </c>
      <c r="F89" s="270">
        <v>44.54</v>
      </c>
      <c r="G89" s="270" t="s">
        <v>150</v>
      </c>
      <c r="H89" s="270" t="s">
        <v>150</v>
      </c>
      <c r="I89" s="270"/>
      <c r="J89" s="270">
        <v>42.67</v>
      </c>
      <c r="K89" s="270">
        <v>43.3</v>
      </c>
      <c r="L89" s="270"/>
      <c r="M89" s="2"/>
    </row>
    <row r="90" spans="1:13" ht="15" x14ac:dyDescent="0.25">
      <c r="A90" s="70"/>
      <c r="B90" s="62">
        <v>3</v>
      </c>
      <c r="C90" s="276" t="s">
        <v>306</v>
      </c>
      <c r="D90" s="69">
        <v>43.39</v>
      </c>
      <c r="E90" s="270" t="s">
        <v>150</v>
      </c>
      <c r="F90" s="270" t="s">
        <v>150</v>
      </c>
      <c r="G90" s="270" t="s">
        <v>150</v>
      </c>
      <c r="H90" s="270" t="s">
        <v>150</v>
      </c>
      <c r="I90" s="270" t="s">
        <v>150</v>
      </c>
      <c r="J90" s="270" t="s">
        <v>150</v>
      </c>
      <c r="K90" s="270">
        <v>43.39</v>
      </c>
      <c r="L90" s="270"/>
      <c r="M90" s="2"/>
    </row>
    <row r="91" spans="1:13" ht="15" x14ac:dyDescent="0.25">
      <c r="A91" s="70"/>
      <c r="B91" s="62">
        <v>4</v>
      </c>
      <c r="C91" s="276" t="s">
        <v>280</v>
      </c>
      <c r="D91" s="69">
        <v>46.5</v>
      </c>
      <c r="E91" s="270" t="s">
        <v>150</v>
      </c>
      <c r="F91" s="270" t="s">
        <v>150</v>
      </c>
      <c r="G91" s="270" t="s">
        <v>150</v>
      </c>
      <c r="H91" s="270" t="s">
        <v>150</v>
      </c>
      <c r="I91" s="270"/>
      <c r="J91" s="270">
        <v>46.5</v>
      </c>
      <c r="K91" s="270" t="s">
        <v>150</v>
      </c>
      <c r="L91" s="270"/>
      <c r="M91" s="2"/>
    </row>
    <row r="92" spans="1:13" ht="15" x14ac:dyDescent="0.25">
      <c r="A92" s="70"/>
      <c r="B92" s="62">
        <v>5</v>
      </c>
      <c r="C92" s="269" t="s">
        <v>138</v>
      </c>
      <c r="D92" s="69">
        <v>47.81</v>
      </c>
      <c r="E92" s="270">
        <v>48</v>
      </c>
      <c r="F92" s="270">
        <v>47.81</v>
      </c>
      <c r="G92" s="281"/>
      <c r="H92" s="281"/>
      <c r="I92" s="281"/>
      <c r="J92" s="281"/>
      <c r="K92" s="281"/>
      <c r="L92" s="281"/>
      <c r="M92" s="2"/>
    </row>
    <row r="93" spans="1:13" ht="15" x14ac:dyDescent="0.25">
      <c r="A93" s="70"/>
      <c r="B93" s="62">
        <v>6</v>
      </c>
      <c r="C93" s="269" t="s">
        <v>66</v>
      </c>
      <c r="D93" s="69">
        <v>52.8</v>
      </c>
      <c r="E93" s="270" t="s">
        <v>163</v>
      </c>
      <c r="F93" s="270" t="s">
        <v>178</v>
      </c>
      <c r="G93" s="270" t="s">
        <v>150</v>
      </c>
      <c r="H93" s="270" t="s">
        <v>150</v>
      </c>
      <c r="I93" s="270"/>
      <c r="J93" s="270" t="s">
        <v>150</v>
      </c>
      <c r="K93" s="270">
        <v>52.8</v>
      </c>
      <c r="L93" s="270"/>
      <c r="M93" s="2"/>
    </row>
    <row r="94" spans="1:13" ht="15" x14ac:dyDescent="0.25">
      <c r="A94" s="70"/>
      <c r="B94" s="62">
        <v>7</v>
      </c>
      <c r="C94" s="269" t="s">
        <v>228</v>
      </c>
      <c r="D94" s="69">
        <v>55.7</v>
      </c>
      <c r="E94" s="270" t="s">
        <v>150</v>
      </c>
      <c r="F94" s="270" t="s">
        <v>150</v>
      </c>
      <c r="G94" s="270" t="s">
        <v>150</v>
      </c>
      <c r="H94" s="270" t="s">
        <v>262</v>
      </c>
      <c r="I94" s="270"/>
      <c r="J94" s="270" t="s">
        <v>322</v>
      </c>
      <c r="K94" s="270">
        <v>55.7</v>
      </c>
      <c r="L94" s="270"/>
      <c r="M94" s="2"/>
    </row>
    <row r="95" spans="1:13" ht="15" x14ac:dyDescent="0.25">
      <c r="A95" s="70"/>
      <c r="B95" s="62">
        <v>8</v>
      </c>
      <c r="C95" s="269" t="s">
        <v>188</v>
      </c>
      <c r="D95" s="69" t="s">
        <v>200</v>
      </c>
      <c r="E95" s="270" t="s">
        <v>150</v>
      </c>
      <c r="F95" s="270" t="s">
        <v>150</v>
      </c>
      <c r="G95" s="270" t="s">
        <v>200</v>
      </c>
      <c r="H95" s="270" t="s">
        <v>150</v>
      </c>
      <c r="I95" s="270"/>
      <c r="J95" s="270" t="s">
        <v>150</v>
      </c>
      <c r="K95" s="270" t="s">
        <v>150</v>
      </c>
      <c r="L95" s="271"/>
      <c r="M95" s="2"/>
    </row>
    <row r="96" spans="1:13" ht="15" x14ac:dyDescent="0.25">
      <c r="A96" s="46"/>
      <c r="B96" s="46"/>
      <c r="C96" s="292"/>
      <c r="D96" s="150"/>
      <c r="E96" s="64"/>
      <c r="F96" s="64"/>
      <c r="G96" s="75"/>
      <c r="H96" s="93"/>
      <c r="I96" s="75"/>
      <c r="J96" s="93"/>
      <c r="K96" s="75"/>
      <c r="L96" s="90"/>
      <c r="M96" s="2"/>
    </row>
    <row r="97" spans="1:13" ht="15" x14ac:dyDescent="0.25">
      <c r="A97" s="61" t="s">
        <v>26</v>
      </c>
      <c r="B97" s="77">
        <v>1</v>
      </c>
      <c r="C97" s="269" t="s">
        <v>42</v>
      </c>
      <c r="D97" s="69">
        <v>34</v>
      </c>
      <c r="E97" s="270">
        <v>34.35</v>
      </c>
      <c r="F97" s="270">
        <v>34</v>
      </c>
      <c r="G97" s="76" t="s">
        <v>150</v>
      </c>
      <c r="H97" s="270">
        <v>35.4</v>
      </c>
      <c r="I97" s="76"/>
      <c r="J97" s="270">
        <v>34.6</v>
      </c>
      <c r="K97" s="270" t="s">
        <v>150</v>
      </c>
      <c r="L97" s="92"/>
      <c r="M97" s="2"/>
    </row>
    <row r="98" spans="1:13" ht="15" x14ac:dyDescent="0.25">
      <c r="A98" s="71"/>
      <c r="B98" s="77">
        <v>2</v>
      </c>
      <c r="C98" s="269" t="s">
        <v>136</v>
      </c>
      <c r="D98" s="69">
        <v>35.19</v>
      </c>
      <c r="E98" s="270">
        <v>36.200000000000003</v>
      </c>
      <c r="F98" s="270">
        <v>35.19</v>
      </c>
      <c r="G98" s="76" t="s">
        <v>150</v>
      </c>
      <c r="H98" s="76" t="s">
        <v>150</v>
      </c>
      <c r="I98" s="76"/>
      <c r="J98" s="270" t="s">
        <v>150</v>
      </c>
      <c r="K98" s="270" t="s">
        <v>150</v>
      </c>
      <c r="L98" s="92"/>
      <c r="M98" s="2"/>
    </row>
    <row r="99" spans="1:13" ht="15" x14ac:dyDescent="0.25">
      <c r="A99" s="71"/>
      <c r="B99" s="77">
        <v>3</v>
      </c>
      <c r="C99" s="269" t="s">
        <v>41</v>
      </c>
      <c r="D99" s="69">
        <v>36.83</v>
      </c>
      <c r="E99" s="270">
        <v>39.520000000000003</v>
      </c>
      <c r="F99" s="270">
        <v>37.200000000000003</v>
      </c>
      <c r="G99" s="270">
        <v>37.049999999999997</v>
      </c>
      <c r="H99" s="290">
        <v>38.200000000000003</v>
      </c>
      <c r="I99" s="76"/>
      <c r="J99" s="270">
        <v>39.299999999999997</v>
      </c>
      <c r="K99" s="270">
        <v>36.83</v>
      </c>
      <c r="L99" s="92"/>
      <c r="M99" s="2"/>
    </row>
    <row r="100" spans="1:13" ht="15" x14ac:dyDescent="0.25">
      <c r="A100" s="71"/>
      <c r="B100" s="77">
        <v>4</v>
      </c>
      <c r="C100" s="269" t="s">
        <v>55</v>
      </c>
      <c r="D100" s="69">
        <v>41.4</v>
      </c>
      <c r="E100" s="270">
        <v>43.7</v>
      </c>
      <c r="F100" s="76" t="s">
        <v>150</v>
      </c>
      <c r="G100" s="270">
        <v>42.7</v>
      </c>
      <c r="H100" s="76" t="s">
        <v>150</v>
      </c>
      <c r="I100" s="76"/>
      <c r="J100" s="270">
        <v>41.4</v>
      </c>
      <c r="K100" s="270" t="s">
        <v>150</v>
      </c>
      <c r="L100" s="92"/>
      <c r="M100" s="2"/>
    </row>
    <row r="101" spans="1:13" ht="15" x14ac:dyDescent="0.25">
      <c r="A101" s="71"/>
      <c r="B101" s="77">
        <v>5</v>
      </c>
      <c r="C101" s="276" t="s">
        <v>230</v>
      </c>
      <c r="D101" s="151">
        <v>42.97</v>
      </c>
      <c r="E101" s="76" t="s">
        <v>150</v>
      </c>
      <c r="F101" s="76" t="s">
        <v>150</v>
      </c>
      <c r="G101" s="76" t="s">
        <v>150</v>
      </c>
      <c r="H101" s="270">
        <v>43.19</v>
      </c>
      <c r="I101" s="76"/>
      <c r="J101" s="277">
        <v>42.97</v>
      </c>
      <c r="K101" s="277">
        <v>43.5</v>
      </c>
      <c r="L101" s="92"/>
      <c r="M101" s="2"/>
    </row>
    <row r="102" spans="1:13" ht="15" x14ac:dyDescent="0.25">
      <c r="A102" s="71"/>
      <c r="B102" s="77">
        <v>6</v>
      </c>
      <c r="C102" s="269" t="s">
        <v>231</v>
      </c>
      <c r="D102" s="69">
        <v>43.5</v>
      </c>
      <c r="E102" s="76" t="s">
        <v>150</v>
      </c>
      <c r="F102" s="76" t="s">
        <v>150</v>
      </c>
      <c r="G102" s="76" t="s">
        <v>150</v>
      </c>
      <c r="H102" s="270">
        <v>43.5</v>
      </c>
      <c r="I102" s="76"/>
      <c r="J102" s="270">
        <v>44.85</v>
      </c>
      <c r="K102" s="270" t="s">
        <v>150</v>
      </c>
      <c r="L102" s="92"/>
      <c r="M102" s="2"/>
    </row>
    <row r="103" spans="1:13" ht="15" x14ac:dyDescent="0.25">
      <c r="A103" s="71"/>
      <c r="B103" s="77">
        <v>7</v>
      </c>
      <c r="C103" s="269" t="s">
        <v>54</v>
      </c>
      <c r="D103" s="69">
        <v>44.62</v>
      </c>
      <c r="E103" s="270">
        <v>45.1</v>
      </c>
      <c r="F103" s="76" t="s">
        <v>150</v>
      </c>
      <c r="G103" s="270">
        <v>46.23</v>
      </c>
      <c r="H103" s="76" t="s">
        <v>150</v>
      </c>
      <c r="I103" s="76"/>
      <c r="J103" s="270">
        <v>44.62</v>
      </c>
      <c r="K103" s="270">
        <v>46.96</v>
      </c>
      <c r="L103" s="92"/>
      <c r="M103" s="2"/>
    </row>
    <row r="104" spans="1:13" ht="15" x14ac:dyDescent="0.25">
      <c r="A104" s="71"/>
      <c r="B104" s="77">
        <v>8</v>
      </c>
      <c r="C104" s="276" t="s">
        <v>282</v>
      </c>
      <c r="D104" s="69">
        <v>45.1</v>
      </c>
      <c r="E104" s="270" t="s">
        <v>150</v>
      </c>
      <c r="F104" s="270" t="s">
        <v>150</v>
      </c>
      <c r="G104" s="270" t="s">
        <v>150</v>
      </c>
      <c r="H104" s="270" t="s">
        <v>150</v>
      </c>
      <c r="I104" s="270"/>
      <c r="J104" s="270">
        <v>45.1</v>
      </c>
      <c r="K104" s="270" t="s">
        <v>150</v>
      </c>
      <c r="L104" s="271"/>
      <c r="M104" s="2"/>
    </row>
    <row r="105" spans="1:13" ht="15" x14ac:dyDescent="0.25">
      <c r="A105" s="71"/>
      <c r="B105" s="77">
        <v>9</v>
      </c>
      <c r="C105" s="269" t="s">
        <v>88</v>
      </c>
      <c r="D105" s="69">
        <v>45.19</v>
      </c>
      <c r="E105" s="270">
        <v>49.95</v>
      </c>
      <c r="F105" s="270" t="s">
        <v>150</v>
      </c>
      <c r="G105" s="270" t="s">
        <v>150</v>
      </c>
      <c r="H105" s="270">
        <v>45.19</v>
      </c>
      <c r="I105" s="76"/>
      <c r="J105" s="270">
        <v>46.6</v>
      </c>
      <c r="K105" s="270">
        <v>47</v>
      </c>
      <c r="L105" s="92"/>
      <c r="M105" s="2"/>
    </row>
    <row r="106" spans="1:13" ht="15" x14ac:dyDescent="0.25">
      <c r="A106" s="71"/>
      <c r="B106" s="77">
        <v>10</v>
      </c>
      <c r="C106" s="269" t="s">
        <v>87</v>
      </c>
      <c r="D106" s="69">
        <v>45.9</v>
      </c>
      <c r="E106" s="270">
        <v>50.33</v>
      </c>
      <c r="F106" s="270" t="s">
        <v>150</v>
      </c>
      <c r="G106" s="270" t="s">
        <v>150</v>
      </c>
      <c r="H106" s="270">
        <v>46.5</v>
      </c>
      <c r="I106" s="76"/>
      <c r="J106" s="270">
        <v>45.9</v>
      </c>
      <c r="K106" s="270">
        <v>45.95</v>
      </c>
      <c r="L106" s="92"/>
      <c r="M106" s="2"/>
    </row>
    <row r="107" spans="1:13" ht="15" x14ac:dyDescent="0.25">
      <c r="A107" s="71"/>
      <c r="B107" s="77">
        <v>11</v>
      </c>
      <c r="C107" s="276" t="s">
        <v>138</v>
      </c>
      <c r="D107" s="69">
        <v>47.4</v>
      </c>
      <c r="E107" s="281"/>
      <c r="F107" s="281"/>
      <c r="G107" s="270">
        <v>47.9</v>
      </c>
      <c r="H107" s="76" t="s">
        <v>150</v>
      </c>
      <c r="I107" s="76"/>
      <c r="J107" s="270">
        <v>47.4</v>
      </c>
      <c r="K107" s="270" t="s">
        <v>150</v>
      </c>
      <c r="L107" s="92"/>
      <c r="M107" s="2"/>
    </row>
    <row r="108" spans="1:13" ht="15" x14ac:dyDescent="0.25">
      <c r="A108" s="65"/>
      <c r="B108" s="77">
        <v>12</v>
      </c>
      <c r="C108" s="269" t="s">
        <v>135</v>
      </c>
      <c r="D108" s="69">
        <v>53.63</v>
      </c>
      <c r="E108" s="270">
        <v>54.59</v>
      </c>
      <c r="F108" s="270">
        <v>53.63</v>
      </c>
      <c r="G108" s="270">
        <v>57.6</v>
      </c>
      <c r="H108" s="76" t="s">
        <v>150</v>
      </c>
      <c r="I108" s="76"/>
      <c r="J108" s="270" t="s">
        <v>150</v>
      </c>
      <c r="K108" s="270">
        <v>57.3</v>
      </c>
      <c r="L108" s="92"/>
      <c r="M108" s="2"/>
    </row>
    <row r="109" spans="1:13" ht="15" x14ac:dyDescent="0.25">
      <c r="A109" s="74"/>
      <c r="B109" s="123"/>
      <c r="C109" s="292"/>
      <c r="D109" s="122"/>
      <c r="E109" s="124"/>
      <c r="F109" s="124"/>
      <c r="G109" s="64"/>
      <c r="H109" s="90"/>
      <c r="I109" s="64"/>
      <c r="J109" s="90"/>
      <c r="K109" s="64"/>
      <c r="L109" s="90"/>
      <c r="M109" s="2"/>
    </row>
    <row r="110" spans="1:13" ht="15" x14ac:dyDescent="0.25">
      <c r="A110" s="61" t="s">
        <v>16</v>
      </c>
      <c r="B110" s="78">
        <v>1</v>
      </c>
      <c r="C110" s="293" t="s">
        <v>43</v>
      </c>
      <c r="D110" s="69">
        <v>32.840000000000003</v>
      </c>
      <c r="E110" s="270">
        <v>32.840000000000003</v>
      </c>
      <c r="F110" s="62" t="s">
        <v>150</v>
      </c>
      <c r="G110" s="270">
        <v>33.28</v>
      </c>
      <c r="H110" s="270">
        <v>35.22</v>
      </c>
      <c r="I110" s="79"/>
      <c r="J110" s="270">
        <v>34.11</v>
      </c>
      <c r="K110" s="270">
        <v>33.36</v>
      </c>
      <c r="L110" s="76"/>
      <c r="M110" s="2"/>
    </row>
    <row r="111" spans="1:13" ht="15.6" x14ac:dyDescent="0.3">
      <c r="A111" s="71"/>
      <c r="B111" s="62">
        <v>2</v>
      </c>
      <c r="C111" s="293" t="s">
        <v>147</v>
      </c>
      <c r="D111" s="69">
        <v>36.18</v>
      </c>
      <c r="E111" s="62" t="s">
        <v>150</v>
      </c>
      <c r="F111" s="62" t="s">
        <v>150</v>
      </c>
      <c r="G111" s="62" t="s">
        <v>150</v>
      </c>
      <c r="H111" s="270">
        <v>36.18</v>
      </c>
      <c r="I111" s="270"/>
      <c r="J111" s="270">
        <v>38.29</v>
      </c>
      <c r="K111" s="103" t="s">
        <v>150</v>
      </c>
      <c r="L111" s="76"/>
      <c r="M111" s="2"/>
    </row>
    <row r="112" spans="1:13" ht="15.6" x14ac:dyDescent="0.3">
      <c r="A112" s="71"/>
      <c r="B112" s="78">
        <v>3</v>
      </c>
      <c r="C112" s="293" t="s">
        <v>232</v>
      </c>
      <c r="D112" s="69">
        <v>36.5</v>
      </c>
      <c r="E112" s="62" t="s">
        <v>150</v>
      </c>
      <c r="F112" s="62" t="s">
        <v>150</v>
      </c>
      <c r="G112" s="62" t="s">
        <v>150</v>
      </c>
      <c r="H112" s="270">
        <v>36.5</v>
      </c>
      <c r="I112" s="270"/>
      <c r="J112" s="270" t="s">
        <v>150</v>
      </c>
      <c r="K112" s="103" t="s">
        <v>150</v>
      </c>
      <c r="L112" s="76"/>
      <c r="M112" s="2"/>
    </row>
    <row r="113" spans="1:13" ht="15.6" x14ac:dyDescent="0.3">
      <c r="A113" s="71"/>
      <c r="B113" s="62">
        <v>4</v>
      </c>
      <c r="C113" s="293" t="s">
        <v>134</v>
      </c>
      <c r="D113" s="69">
        <v>36.6</v>
      </c>
      <c r="E113" s="270">
        <v>47.76</v>
      </c>
      <c r="F113" s="103" t="s">
        <v>150</v>
      </c>
      <c r="G113" s="270">
        <v>39.06</v>
      </c>
      <c r="H113" s="270">
        <v>36.71</v>
      </c>
      <c r="I113" s="270"/>
      <c r="J113" s="270">
        <v>39.200000000000003</v>
      </c>
      <c r="K113" s="270">
        <v>36.6</v>
      </c>
      <c r="L113" s="76"/>
      <c r="M113" s="2"/>
    </row>
    <row r="114" spans="1:13" ht="15.6" x14ac:dyDescent="0.3">
      <c r="A114" s="71"/>
      <c r="B114" s="78">
        <v>5</v>
      </c>
      <c r="C114" s="293" t="s">
        <v>89</v>
      </c>
      <c r="D114" s="69">
        <v>38.200000000000003</v>
      </c>
      <c r="E114" s="270">
        <v>38.200000000000003</v>
      </c>
      <c r="F114" s="271" t="s">
        <v>150</v>
      </c>
      <c r="G114" s="271" t="s">
        <v>150</v>
      </c>
      <c r="H114" s="271" t="s">
        <v>150</v>
      </c>
      <c r="I114" s="270"/>
      <c r="J114" s="270" t="s">
        <v>150</v>
      </c>
      <c r="K114" s="103" t="s">
        <v>150</v>
      </c>
      <c r="L114" s="76"/>
      <c r="M114" s="2"/>
    </row>
    <row r="115" spans="1:13" ht="15.6" x14ac:dyDescent="0.3">
      <c r="A115" s="71"/>
      <c r="B115" s="62">
        <v>6</v>
      </c>
      <c r="C115" s="293" t="s">
        <v>129</v>
      </c>
      <c r="D115" s="69">
        <v>40.08</v>
      </c>
      <c r="E115" s="270">
        <v>44.78</v>
      </c>
      <c r="F115" s="271" t="s">
        <v>150</v>
      </c>
      <c r="G115" s="271" t="s">
        <v>150</v>
      </c>
      <c r="H115" s="270">
        <v>45.3</v>
      </c>
      <c r="I115" s="271"/>
      <c r="J115" s="270">
        <v>47.4</v>
      </c>
      <c r="K115" s="270">
        <v>40.08</v>
      </c>
      <c r="L115" s="103"/>
      <c r="M115" s="2"/>
    </row>
    <row r="116" spans="1:13" ht="15.6" x14ac:dyDescent="0.3">
      <c r="A116" s="71"/>
      <c r="B116" s="78">
        <v>7</v>
      </c>
      <c r="C116" s="293" t="s">
        <v>190</v>
      </c>
      <c r="D116" s="69">
        <v>43.1</v>
      </c>
      <c r="E116" s="271" t="s">
        <v>150</v>
      </c>
      <c r="F116" s="271" t="s">
        <v>150</v>
      </c>
      <c r="G116" s="270">
        <v>43.1</v>
      </c>
      <c r="H116" s="270">
        <v>43.97</v>
      </c>
      <c r="I116" s="270"/>
      <c r="J116" s="103" t="s">
        <v>150</v>
      </c>
      <c r="K116" s="103" t="s">
        <v>150</v>
      </c>
      <c r="L116" s="76"/>
      <c r="M116" s="2"/>
    </row>
    <row r="117" spans="1:13" ht="15.6" x14ac:dyDescent="0.3">
      <c r="A117" s="71"/>
      <c r="B117" s="62">
        <v>8</v>
      </c>
      <c r="C117" s="293" t="s">
        <v>131</v>
      </c>
      <c r="D117" s="69">
        <v>43.6</v>
      </c>
      <c r="E117" s="270">
        <v>43.6</v>
      </c>
      <c r="F117" s="271" t="s">
        <v>150</v>
      </c>
      <c r="G117" s="271" t="s">
        <v>150</v>
      </c>
      <c r="H117" s="271" t="s">
        <v>150</v>
      </c>
      <c r="I117" s="270"/>
      <c r="J117" s="270" t="s">
        <v>150</v>
      </c>
      <c r="K117" s="103" t="s">
        <v>150</v>
      </c>
      <c r="L117" s="271"/>
      <c r="M117" s="2"/>
    </row>
    <row r="118" spans="1:13" ht="15.6" x14ac:dyDescent="0.3">
      <c r="A118" s="71"/>
      <c r="B118" s="78">
        <v>9</v>
      </c>
      <c r="C118" s="293" t="s">
        <v>133</v>
      </c>
      <c r="D118" s="69">
        <v>44.7</v>
      </c>
      <c r="E118" s="270">
        <v>44.7</v>
      </c>
      <c r="F118" s="271" t="s">
        <v>150</v>
      </c>
      <c r="G118" s="271" t="s">
        <v>150</v>
      </c>
      <c r="H118" s="271" t="s">
        <v>150</v>
      </c>
      <c r="I118" s="270"/>
      <c r="J118" s="270" t="s">
        <v>150</v>
      </c>
      <c r="K118" s="103" t="s">
        <v>150</v>
      </c>
      <c r="L118" s="271"/>
      <c r="M118" s="2"/>
    </row>
    <row r="119" spans="1:13" ht="15.6" x14ac:dyDescent="0.3">
      <c r="A119" s="252"/>
      <c r="B119" s="62">
        <v>10</v>
      </c>
      <c r="C119" s="293" t="s">
        <v>283</v>
      </c>
      <c r="D119" s="69">
        <v>44.9</v>
      </c>
      <c r="E119" s="62" t="s">
        <v>150</v>
      </c>
      <c r="F119" s="62" t="s">
        <v>150</v>
      </c>
      <c r="G119" s="62" t="s">
        <v>150</v>
      </c>
      <c r="H119" s="62" t="s">
        <v>150</v>
      </c>
      <c r="I119" s="271"/>
      <c r="J119" s="270">
        <v>51.17</v>
      </c>
      <c r="K119" s="270">
        <v>44.9</v>
      </c>
      <c r="L119" s="103"/>
      <c r="M119" s="2"/>
    </row>
    <row r="120" spans="1:13" x14ac:dyDescent="0.3">
      <c r="A120" s="57"/>
      <c r="B120" s="46"/>
      <c r="D120" s="150"/>
      <c r="I120" s="67"/>
      <c r="J120" s="93"/>
      <c r="K120" s="67"/>
      <c r="L120" s="90"/>
      <c r="M120" s="4"/>
    </row>
    <row r="121" spans="1:13" ht="15.6" x14ac:dyDescent="0.3">
      <c r="A121" s="61" t="s">
        <v>7</v>
      </c>
      <c r="B121" s="323">
        <v>1</v>
      </c>
      <c r="C121" s="269" t="s">
        <v>73</v>
      </c>
      <c r="D121" s="69">
        <v>31.86</v>
      </c>
      <c r="E121" s="103" t="s">
        <v>150</v>
      </c>
      <c r="F121" s="270">
        <v>32.1</v>
      </c>
      <c r="G121" s="271" t="s">
        <v>150</v>
      </c>
      <c r="H121" s="271" t="s">
        <v>150</v>
      </c>
      <c r="I121" s="63"/>
      <c r="J121" s="270">
        <v>31.86</v>
      </c>
      <c r="K121" s="273" t="s">
        <v>150</v>
      </c>
      <c r="L121" s="133"/>
      <c r="M121" s="2"/>
    </row>
    <row r="122" spans="1:13" ht="15.6" x14ac:dyDescent="0.3">
      <c r="A122" s="71"/>
      <c r="B122" s="273">
        <v>2</v>
      </c>
      <c r="C122" s="293" t="s">
        <v>284</v>
      </c>
      <c r="D122" s="69">
        <v>33.299999999999997</v>
      </c>
      <c r="E122" s="103" t="s">
        <v>150</v>
      </c>
      <c r="F122" s="103" t="s">
        <v>150</v>
      </c>
      <c r="G122" s="103" t="s">
        <v>150</v>
      </c>
      <c r="H122" s="103" t="s">
        <v>150</v>
      </c>
      <c r="I122" s="63"/>
      <c r="J122" s="270">
        <v>33.299999999999997</v>
      </c>
      <c r="K122" s="273" t="s">
        <v>150</v>
      </c>
      <c r="L122" s="92"/>
      <c r="M122" s="2"/>
    </row>
    <row r="123" spans="1:13" ht="15" x14ac:dyDescent="0.25">
      <c r="A123" s="71"/>
      <c r="B123" s="323">
        <v>3</v>
      </c>
      <c r="C123" s="269" t="s">
        <v>12</v>
      </c>
      <c r="D123" s="69">
        <v>33.86</v>
      </c>
      <c r="E123" s="270">
        <v>33.86</v>
      </c>
      <c r="F123" s="270">
        <v>34</v>
      </c>
      <c r="G123" s="270">
        <v>36.299999999999997</v>
      </c>
      <c r="H123" s="270">
        <v>37.6</v>
      </c>
      <c r="I123" s="63"/>
      <c r="J123" s="270">
        <v>36.700000000000003</v>
      </c>
      <c r="K123" s="270">
        <v>35</v>
      </c>
      <c r="L123" s="133"/>
      <c r="M123" s="2"/>
    </row>
    <row r="124" spans="1:13" ht="15" x14ac:dyDescent="0.25">
      <c r="A124" s="71"/>
      <c r="B124" s="273">
        <v>4</v>
      </c>
      <c r="C124" s="269" t="s">
        <v>128</v>
      </c>
      <c r="D124" s="69">
        <v>34.24</v>
      </c>
      <c r="E124" s="270">
        <v>35.6</v>
      </c>
      <c r="F124" s="270">
        <v>36.700000000000003</v>
      </c>
      <c r="G124" s="270">
        <v>34.450000000000003</v>
      </c>
      <c r="H124" s="270">
        <v>38.409999999999997</v>
      </c>
      <c r="I124" s="63"/>
      <c r="J124" s="270" t="s">
        <v>150</v>
      </c>
      <c r="K124" s="270">
        <v>34.24</v>
      </c>
      <c r="L124" s="92"/>
      <c r="M124" s="2"/>
    </row>
    <row r="125" spans="1:13" ht="15" x14ac:dyDescent="0.25">
      <c r="A125" s="71"/>
      <c r="B125" s="323">
        <v>5</v>
      </c>
      <c r="C125" s="269" t="s">
        <v>111</v>
      </c>
      <c r="D125" s="69">
        <v>37.799999999999997</v>
      </c>
      <c r="E125" s="270">
        <v>42.6</v>
      </c>
      <c r="F125" s="270">
        <v>40.799999999999997</v>
      </c>
      <c r="G125" s="270">
        <v>37.799999999999997</v>
      </c>
      <c r="H125" s="271" t="s">
        <v>150</v>
      </c>
      <c r="I125" s="63"/>
      <c r="J125" s="270">
        <v>40.5</v>
      </c>
      <c r="K125" s="270" t="s">
        <v>150</v>
      </c>
      <c r="L125" s="133"/>
      <c r="M125" s="2"/>
    </row>
    <row r="126" spans="1:13" ht="15" x14ac:dyDescent="0.25">
      <c r="A126" s="71"/>
      <c r="B126" s="273">
        <v>6</v>
      </c>
      <c r="C126" s="269" t="s">
        <v>112</v>
      </c>
      <c r="D126" s="69">
        <v>43.2</v>
      </c>
      <c r="E126" s="270">
        <v>46.87</v>
      </c>
      <c r="F126" s="270">
        <v>45.45</v>
      </c>
      <c r="G126" s="270">
        <v>43.5</v>
      </c>
      <c r="H126" s="271" t="s">
        <v>150</v>
      </c>
      <c r="I126" s="63"/>
      <c r="J126" s="270">
        <v>43.2</v>
      </c>
      <c r="K126" s="270" t="s">
        <v>150</v>
      </c>
      <c r="L126" s="133"/>
      <c r="M126" s="2"/>
    </row>
    <row r="127" spans="1:13" ht="15" x14ac:dyDescent="0.25">
      <c r="A127" s="65"/>
      <c r="B127" s="323">
        <v>7</v>
      </c>
      <c r="C127" s="269" t="s">
        <v>92</v>
      </c>
      <c r="D127" s="69" t="s">
        <v>171</v>
      </c>
      <c r="E127" s="270" t="s">
        <v>171</v>
      </c>
      <c r="F127" s="270" t="s">
        <v>150</v>
      </c>
      <c r="G127" s="271" t="s">
        <v>150</v>
      </c>
      <c r="H127" s="271" t="s">
        <v>150</v>
      </c>
      <c r="I127" s="63"/>
      <c r="J127" s="273" t="s">
        <v>150</v>
      </c>
      <c r="K127" s="270" t="s">
        <v>150</v>
      </c>
      <c r="L127" s="133"/>
      <c r="M127" s="2"/>
    </row>
    <row r="128" spans="1:13" ht="15" x14ac:dyDescent="0.25">
      <c r="A128" s="57"/>
      <c r="B128" s="46"/>
      <c r="C128" s="292"/>
      <c r="D128" s="169"/>
      <c r="E128" s="58"/>
      <c r="F128" s="58"/>
      <c r="G128" s="46"/>
      <c r="H128" s="46"/>
      <c r="I128" s="46"/>
      <c r="M128" s="2"/>
    </row>
    <row r="129" spans="1:13" ht="15" x14ac:dyDescent="0.25">
      <c r="A129" s="61" t="s">
        <v>18</v>
      </c>
      <c r="B129" s="62">
        <v>1</v>
      </c>
      <c r="C129" s="269" t="s">
        <v>13</v>
      </c>
      <c r="D129" s="69">
        <v>29.86</v>
      </c>
      <c r="E129" s="270">
        <v>31.16</v>
      </c>
      <c r="F129" s="270">
        <v>31.27</v>
      </c>
      <c r="G129" s="270">
        <v>30.69</v>
      </c>
      <c r="H129" s="270">
        <v>31.72</v>
      </c>
      <c r="I129" s="271"/>
      <c r="J129" s="270">
        <v>29.86</v>
      </c>
      <c r="K129" s="270">
        <v>30.6</v>
      </c>
      <c r="L129" s="271"/>
      <c r="M129" s="2"/>
    </row>
    <row r="130" spans="1:13" ht="15" x14ac:dyDescent="0.25">
      <c r="A130" s="71"/>
      <c r="B130" s="62">
        <v>2</v>
      </c>
      <c r="C130" s="269" t="s">
        <v>110</v>
      </c>
      <c r="D130" s="69">
        <v>30.4</v>
      </c>
      <c r="E130" s="270">
        <v>32.799999999999997</v>
      </c>
      <c r="F130" s="270">
        <v>32.08</v>
      </c>
      <c r="G130" s="270">
        <v>30.4</v>
      </c>
      <c r="H130" s="271" t="s">
        <v>150</v>
      </c>
      <c r="I130" s="271"/>
      <c r="J130" s="271" t="s">
        <v>150</v>
      </c>
      <c r="K130" s="271" t="s">
        <v>150</v>
      </c>
      <c r="L130" s="271"/>
      <c r="M130" s="2"/>
    </row>
    <row r="131" spans="1:13" ht="15" x14ac:dyDescent="0.25">
      <c r="A131" s="71"/>
      <c r="B131" s="62">
        <v>3</v>
      </c>
      <c r="C131" s="269" t="s">
        <v>191</v>
      </c>
      <c r="D131" s="69">
        <v>30.9</v>
      </c>
      <c r="E131" s="270" t="s">
        <v>150</v>
      </c>
      <c r="F131" s="270" t="s">
        <v>150</v>
      </c>
      <c r="G131" s="270">
        <v>30.9</v>
      </c>
      <c r="H131" s="270" t="s">
        <v>150</v>
      </c>
      <c r="I131" s="270"/>
      <c r="J131" s="270" t="s">
        <v>150</v>
      </c>
      <c r="K131" s="270" t="s">
        <v>150</v>
      </c>
      <c r="L131" s="270"/>
      <c r="M131" s="2"/>
    </row>
    <row r="132" spans="1:13" ht="15" x14ac:dyDescent="0.25">
      <c r="A132" s="71"/>
      <c r="B132" s="62">
        <v>4</v>
      </c>
      <c r="C132" s="269" t="s">
        <v>14</v>
      </c>
      <c r="D132" s="69">
        <v>31.3</v>
      </c>
      <c r="E132" s="270">
        <v>31.3</v>
      </c>
      <c r="F132" s="270">
        <v>32.94</v>
      </c>
      <c r="G132" s="270">
        <v>31.6</v>
      </c>
      <c r="H132" s="271" t="s">
        <v>150</v>
      </c>
      <c r="I132" s="271"/>
      <c r="J132" s="270">
        <v>33.1</v>
      </c>
      <c r="K132" s="270">
        <v>31.37</v>
      </c>
      <c r="L132" s="271"/>
      <c r="M132" s="2"/>
    </row>
    <row r="133" spans="1:13" ht="15" x14ac:dyDescent="0.25">
      <c r="A133" s="71"/>
      <c r="B133" s="62">
        <v>5</v>
      </c>
      <c r="C133" s="269" t="s">
        <v>74</v>
      </c>
      <c r="D133" s="69">
        <v>31.47</v>
      </c>
      <c r="E133" s="270" t="s">
        <v>150</v>
      </c>
      <c r="F133" s="270">
        <v>32.33</v>
      </c>
      <c r="G133" s="272" t="s">
        <v>150</v>
      </c>
      <c r="H133" s="271" t="s">
        <v>150</v>
      </c>
      <c r="I133" s="271"/>
      <c r="J133" s="270">
        <v>31.47</v>
      </c>
      <c r="K133" s="271" t="s">
        <v>150</v>
      </c>
      <c r="L133" s="271"/>
      <c r="M133" s="2"/>
    </row>
    <row r="134" spans="1:13" ht="15" x14ac:dyDescent="0.25">
      <c r="A134" s="71"/>
      <c r="B134" s="62">
        <v>6</v>
      </c>
      <c r="C134" s="269" t="s">
        <v>58</v>
      </c>
      <c r="D134" s="69">
        <v>31.66</v>
      </c>
      <c r="E134" s="270">
        <v>31.66</v>
      </c>
      <c r="F134" s="270" t="s">
        <v>150</v>
      </c>
      <c r="G134" s="270">
        <v>32.6</v>
      </c>
      <c r="H134" s="271" t="s">
        <v>150</v>
      </c>
      <c r="I134" s="271"/>
      <c r="J134" s="271" t="s">
        <v>150</v>
      </c>
      <c r="K134" s="271" t="s">
        <v>150</v>
      </c>
      <c r="L134" s="271"/>
      <c r="M134" s="2"/>
    </row>
    <row r="135" spans="1:13" ht="15" x14ac:dyDescent="0.25">
      <c r="A135" s="71"/>
      <c r="B135" s="62">
        <v>7</v>
      </c>
      <c r="C135" s="269" t="s">
        <v>108</v>
      </c>
      <c r="D135" s="69">
        <v>34.159999999999997</v>
      </c>
      <c r="E135" s="270">
        <v>34.159999999999997</v>
      </c>
      <c r="F135" s="270">
        <v>35.28</v>
      </c>
      <c r="G135" s="270" t="s">
        <v>150</v>
      </c>
      <c r="H135" s="270" t="s">
        <v>150</v>
      </c>
      <c r="I135" s="76"/>
      <c r="J135" s="271" t="s">
        <v>150</v>
      </c>
      <c r="K135" s="271" t="s">
        <v>150</v>
      </c>
      <c r="L135" s="270"/>
      <c r="M135" s="2"/>
    </row>
    <row r="136" spans="1:13" ht="15" x14ac:dyDescent="0.25">
      <c r="A136" s="71"/>
      <c r="B136" s="62">
        <v>8</v>
      </c>
      <c r="C136" s="269" t="s">
        <v>106</v>
      </c>
      <c r="D136" s="69">
        <v>36.4</v>
      </c>
      <c r="E136" s="270">
        <v>38.49</v>
      </c>
      <c r="F136" s="270">
        <v>37.700000000000003</v>
      </c>
      <c r="G136" s="270">
        <v>36.99</v>
      </c>
      <c r="H136" s="270">
        <v>39.090000000000003</v>
      </c>
      <c r="I136" s="270"/>
      <c r="J136" s="270">
        <v>36.4</v>
      </c>
      <c r="K136" s="270">
        <v>37.54</v>
      </c>
      <c r="L136" s="270"/>
      <c r="M136" s="2"/>
    </row>
    <row r="137" spans="1:13" ht="15" x14ac:dyDescent="0.25">
      <c r="A137" s="71"/>
      <c r="B137" s="62">
        <v>9</v>
      </c>
      <c r="C137" s="269" t="s">
        <v>107</v>
      </c>
      <c r="D137" s="69">
        <v>36.83</v>
      </c>
      <c r="E137" s="270">
        <v>37.6</v>
      </c>
      <c r="F137" s="270">
        <v>37.299999999999997</v>
      </c>
      <c r="G137" s="270">
        <v>36.83</v>
      </c>
      <c r="H137" s="270">
        <v>38.799999999999997</v>
      </c>
      <c r="I137" s="270"/>
      <c r="J137" s="270">
        <v>37.44</v>
      </c>
      <c r="K137" s="270">
        <v>36.9</v>
      </c>
      <c r="L137" s="270"/>
      <c r="M137" s="2"/>
    </row>
    <row r="138" spans="1:13" ht="15" x14ac:dyDescent="0.25">
      <c r="A138" s="71"/>
      <c r="B138" s="62">
        <v>10</v>
      </c>
      <c r="C138" s="269" t="s">
        <v>45</v>
      </c>
      <c r="D138" s="69">
        <v>38</v>
      </c>
      <c r="E138" s="270">
        <v>38</v>
      </c>
      <c r="F138" s="270">
        <v>40.9</v>
      </c>
      <c r="G138" s="270" t="s">
        <v>150</v>
      </c>
      <c r="H138" s="270">
        <v>40.299999999999997</v>
      </c>
      <c r="I138" s="76"/>
      <c r="J138" s="270">
        <v>39.1</v>
      </c>
      <c r="K138" s="270">
        <v>42.58</v>
      </c>
      <c r="L138" s="270"/>
      <c r="M138" s="2"/>
    </row>
    <row r="139" spans="1:13" ht="15" x14ac:dyDescent="0.25">
      <c r="A139" s="71"/>
      <c r="B139" s="62">
        <v>11</v>
      </c>
      <c r="C139" s="269" t="s">
        <v>192</v>
      </c>
      <c r="D139" s="69">
        <v>39.4</v>
      </c>
      <c r="E139" s="272" t="s">
        <v>150</v>
      </c>
      <c r="F139" s="272" t="s">
        <v>150</v>
      </c>
      <c r="G139" s="270">
        <v>39.4</v>
      </c>
      <c r="H139" s="270" t="s">
        <v>150</v>
      </c>
      <c r="I139" s="76"/>
      <c r="J139" s="270" t="s">
        <v>150</v>
      </c>
      <c r="K139" s="270" t="s">
        <v>150</v>
      </c>
      <c r="L139" s="270"/>
      <c r="M139" s="2"/>
    </row>
    <row r="140" spans="1:13" ht="15" x14ac:dyDescent="0.25">
      <c r="A140" s="65"/>
      <c r="B140" s="62">
        <v>12</v>
      </c>
      <c r="C140" s="269" t="s">
        <v>122</v>
      </c>
      <c r="D140" s="69">
        <v>39.4</v>
      </c>
      <c r="E140" s="272" t="s">
        <v>150</v>
      </c>
      <c r="F140" s="270">
        <v>41.3</v>
      </c>
      <c r="G140" s="270" t="s">
        <v>150</v>
      </c>
      <c r="H140" s="270">
        <v>41.98</v>
      </c>
      <c r="I140" s="63"/>
      <c r="J140" s="270">
        <v>39.4</v>
      </c>
      <c r="K140" s="270">
        <v>39.799999999999997</v>
      </c>
      <c r="L140" s="270"/>
      <c r="M140" s="2"/>
    </row>
    <row r="141" spans="1:13" ht="15" x14ac:dyDescent="0.25">
      <c r="A141" s="57"/>
      <c r="B141" s="46"/>
      <c r="C141" s="292"/>
      <c r="D141" s="169"/>
      <c r="E141" s="58"/>
      <c r="F141" s="58"/>
      <c r="G141" s="46"/>
      <c r="H141" s="94"/>
      <c r="I141" s="46"/>
      <c r="J141" s="94"/>
      <c r="M141" s="2"/>
    </row>
    <row r="142" spans="1:13" ht="15" x14ac:dyDescent="0.25">
      <c r="A142" s="61" t="s">
        <v>8</v>
      </c>
      <c r="B142" s="78">
        <v>1</v>
      </c>
      <c r="C142" s="269" t="s">
        <v>102</v>
      </c>
      <c r="D142" s="69">
        <v>30.4</v>
      </c>
      <c r="E142" s="270">
        <v>32.75</v>
      </c>
      <c r="F142" s="270">
        <v>32.25</v>
      </c>
      <c r="G142" s="270" t="s">
        <v>150</v>
      </c>
      <c r="H142" s="270">
        <v>32.229999999999997</v>
      </c>
      <c r="I142" s="270"/>
      <c r="J142" s="270">
        <v>32.299999999999997</v>
      </c>
      <c r="K142" s="270">
        <v>30.4</v>
      </c>
      <c r="L142" s="76"/>
      <c r="M142" s="2"/>
    </row>
    <row r="143" spans="1:13" ht="15.6" x14ac:dyDescent="0.3">
      <c r="A143" s="71"/>
      <c r="B143" s="78">
        <v>2</v>
      </c>
      <c r="C143" s="269" t="s">
        <v>76</v>
      </c>
      <c r="D143" s="69">
        <v>30.7</v>
      </c>
      <c r="E143" s="270"/>
      <c r="F143" s="270">
        <v>32.32</v>
      </c>
      <c r="G143" s="270" t="s">
        <v>150</v>
      </c>
      <c r="H143" s="270">
        <v>31.02</v>
      </c>
      <c r="I143" s="270"/>
      <c r="J143" s="270">
        <v>30.7</v>
      </c>
      <c r="K143" s="103" t="s">
        <v>150</v>
      </c>
      <c r="L143" s="76"/>
      <c r="M143" s="2"/>
    </row>
    <row r="144" spans="1:13" ht="15" x14ac:dyDescent="0.25">
      <c r="A144" s="71"/>
      <c r="B144" s="78">
        <v>3</v>
      </c>
      <c r="C144" s="269" t="s">
        <v>123</v>
      </c>
      <c r="D144" s="69">
        <v>30.78</v>
      </c>
      <c r="E144" s="132" t="s">
        <v>150</v>
      </c>
      <c r="F144" s="270">
        <v>30.78</v>
      </c>
      <c r="G144" s="270">
        <v>30.87</v>
      </c>
      <c r="H144" s="270">
        <v>31.7</v>
      </c>
      <c r="I144" s="79"/>
      <c r="J144" s="270">
        <v>31.05</v>
      </c>
      <c r="K144" s="270">
        <v>31.33</v>
      </c>
      <c r="L144" s="76"/>
      <c r="M144" s="2"/>
    </row>
    <row r="145" spans="1:13" ht="15.6" x14ac:dyDescent="0.3">
      <c r="A145" s="71"/>
      <c r="B145" s="78">
        <v>4</v>
      </c>
      <c r="C145" s="276" t="s">
        <v>285</v>
      </c>
      <c r="D145" s="69">
        <v>31.2</v>
      </c>
      <c r="E145" s="132" t="s">
        <v>150</v>
      </c>
      <c r="F145" s="132" t="s">
        <v>150</v>
      </c>
      <c r="G145" s="132" t="s">
        <v>150</v>
      </c>
      <c r="H145" s="132" t="s">
        <v>150</v>
      </c>
      <c r="I145" s="79"/>
      <c r="J145" s="270">
        <v>31.2</v>
      </c>
      <c r="K145" s="103" t="s">
        <v>150</v>
      </c>
      <c r="L145" s="76"/>
      <c r="M145" s="2"/>
    </row>
    <row r="146" spans="1:13" ht="15.6" x14ac:dyDescent="0.3">
      <c r="A146" s="71"/>
      <c r="B146" s="78">
        <v>5</v>
      </c>
      <c r="C146" s="269" t="s">
        <v>103</v>
      </c>
      <c r="D146" s="69">
        <v>31.29</v>
      </c>
      <c r="E146" s="270">
        <v>31.3</v>
      </c>
      <c r="F146" s="270">
        <v>31.29</v>
      </c>
      <c r="G146" s="79" t="s">
        <v>150</v>
      </c>
      <c r="H146" s="273" t="s">
        <v>150</v>
      </c>
      <c r="I146" s="79"/>
      <c r="J146" s="270">
        <v>31.35</v>
      </c>
      <c r="K146" s="103" t="s">
        <v>150</v>
      </c>
      <c r="L146" s="76"/>
      <c r="M146" s="2"/>
    </row>
    <row r="147" spans="1:13" ht="15.6" x14ac:dyDescent="0.3">
      <c r="A147" s="71"/>
      <c r="B147" s="78">
        <v>6</v>
      </c>
      <c r="C147" s="276" t="s">
        <v>193</v>
      </c>
      <c r="D147" s="69">
        <v>31.7</v>
      </c>
      <c r="E147" s="132" t="s">
        <v>150</v>
      </c>
      <c r="F147" s="270" t="s">
        <v>150</v>
      </c>
      <c r="G147" s="270">
        <v>31.7</v>
      </c>
      <c r="H147" s="270">
        <v>32.200000000000003</v>
      </c>
      <c r="I147" s="79"/>
      <c r="J147" s="270">
        <v>33</v>
      </c>
      <c r="K147" s="270">
        <v>31.9</v>
      </c>
      <c r="L147" s="103"/>
      <c r="M147" s="2"/>
    </row>
    <row r="148" spans="1:13" ht="15" x14ac:dyDescent="0.25">
      <c r="A148" s="71"/>
      <c r="B148" s="78">
        <v>7</v>
      </c>
      <c r="C148" s="269" t="s">
        <v>124</v>
      </c>
      <c r="D148" s="69">
        <v>32</v>
      </c>
      <c r="E148" s="270" t="s">
        <v>150</v>
      </c>
      <c r="F148" s="270">
        <v>34.4</v>
      </c>
      <c r="G148" s="270">
        <v>33.299999999999997</v>
      </c>
      <c r="H148" s="270">
        <v>34.1</v>
      </c>
      <c r="I148" s="271"/>
      <c r="J148" s="270">
        <v>32.6</v>
      </c>
      <c r="K148" s="270">
        <v>32</v>
      </c>
      <c r="L148" s="76"/>
      <c r="M148" s="2"/>
    </row>
    <row r="149" spans="1:13" ht="15.6" x14ac:dyDescent="0.3">
      <c r="A149" s="71"/>
      <c r="B149" s="78">
        <v>8</v>
      </c>
      <c r="C149" s="269" t="s">
        <v>234</v>
      </c>
      <c r="D149" s="151">
        <v>32.19</v>
      </c>
      <c r="E149" s="270" t="s">
        <v>150</v>
      </c>
      <c r="F149" s="270" t="s">
        <v>150</v>
      </c>
      <c r="G149" s="270" t="s">
        <v>150</v>
      </c>
      <c r="H149" s="270">
        <v>32.200000000000003</v>
      </c>
      <c r="I149" s="79"/>
      <c r="J149" s="277">
        <v>32.19</v>
      </c>
      <c r="K149" s="103" t="s">
        <v>150</v>
      </c>
      <c r="L149" s="76"/>
      <c r="M149" s="2"/>
    </row>
    <row r="150" spans="1:13" ht="15.6" x14ac:dyDescent="0.3">
      <c r="A150" s="71"/>
      <c r="B150" s="78">
        <v>9</v>
      </c>
      <c r="C150" s="276" t="s">
        <v>286</v>
      </c>
      <c r="D150" s="69">
        <v>32.200000000000003</v>
      </c>
      <c r="E150" s="270" t="s">
        <v>150</v>
      </c>
      <c r="F150" s="270" t="s">
        <v>150</v>
      </c>
      <c r="G150" s="270" t="s">
        <v>150</v>
      </c>
      <c r="H150" s="270" t="s">
        <v>150</v>
      </c>
      <c r="I150" s="79"/>
      <c r="J150" s="270">
        <v>32.200000000000003</v>
      </c>
      <c r="K150" s="103" t="s">
        <v>150</v>
      </c>
      <c r="L150" s="271"/>
      <c r="M150" s="2"/>
    </row>
    <row r="151" spans="1:13" ht="15.6" x14ac:dyDescent="0.3">
      <c r="A151" s="71"/>
      <c r="B151" s="78">
        <v>10</v>
      </c>
      <c r="C151" s="269" t="s">
        <v>101</v>
      </c>
      <c r="D151" s="69">
        <v>32.28</v>
      </c>
      <c r="E151" s="270">
        <v>34.89</v>
      </c>
      <c r="F151" s="270">
        <v>33.4</v>
      </c>
      <c r="G151" s="270">
        <v>32.28</v>
      </c>
      <c r="H151" s="270" t="s">
        <v>150</v>
      </c>
      <c r="I151" s="270"/>
      <c r="J151" s="270" t="s">
        <v>150</v>
      </c>
      <c r="K151" s="103" t="s">
        <v>150</v>
      </c>
      <c r="L151" s="103"/>
      <c r="M151" s="2"/>
    </row>
    <row r="152" spans="1:13" ht="15.6" x14ac:dyDescent="0.3">
      <c r="A152" s="71"/>
      <c r="B152" s="78">
        <v>11</v>
      </c>
      <c r="C152" s="269" t="s">
        <v>93</v>
      </c>
      <c r="D152" s="69">
        <v>32.6</v>
      </c>
      <c r="E152" s="270">
        <v>33.700000000000003</v>
      </c>
      <c r="F152" s="270" t="s">
        <v>150</v>
      </c>
      <c r="G152" s="271" t="s">
        <v>150</v>
      </c>
      <c r="H152" s="271" t="s">
        <v>150</v>
      </c>
      <c r="I152" s="271"/>
      <c r="J152" s="270">
        <v>32.6</v>
      </c>
      <c r="K152" s="103" t="s">
        <v>150</v>
      </c>
      <c r="L152" s="103"/>
      <c r="M152" s="2"/>
    </row>
    <row r="153" spans="1:13" ht="15.6" x14ac:dyDescent="0.3">
      <c r="A153" s="71"/>
      <c r="B153" s="78">
        <v>12</v>
      </c>
      <c r="C153" s="269" t="s">
        <v>105</v>
      </c>
      <c r="D153" s="69">
        <v>34.799999999999997</v>
      </c>
      <c r="E153" s="270">
        <v>36.799999999999997</v>
      </c>
      <c r="F153" s="270">
        <v>36.24</v>
      </c>
      <c r="G153" s="271" t="s">
        <v>150</v>
      </c>
      <c r="H153" s="271" t="s">
        <v>150</v>
      </c>
      <c r="I153" s="63"/>
      <c r="J153" s="270">
        <v>34.799999999999997</v>
      </c>
      <c r="K153" s="103" t="s">
        <v>150</v>
      </c>
      <c r="L153" s="92"/>
      <c r="M153" s="2"/>
    </row>
    <row r="154" spans="1:13" ht="15.6" x14ac:dyDescent="0.3">
      <c r="A154" s="71"/>
      <c r="B154" s="78">
        <v>13</v>
      </c>
      <c r="C154" s="269" t="s">
        <v>104</v>
      </c>
      <c r="D154" s="151">
        <v>35.58</v>
      </c>
      <c r="E154" s="270">
        <v>38</v>
      </c>
      <c r="F154" s="270">
        <v>36.4</v>
      </c>
      <c r="G154" s="103" t="s">
        <v>150</v>
      </c>
      <c r="H154" s="270">
        <v>37.9</v>
      </c>
      <c r="I154" s="63"/>
      <c r="J154" s="277">
        <v>38.590000000000003</v>
      </c>
      <c r="K154" s="277">
        <v>35.58</v>
      </c>
      <c r="L154" s="103"/>
      <c r="M154" s="2"/>
    </row>
    <row r="155" spans="1:13" ht="15.6" x14ac:dyDescent="0.3">
      <c r="A155" s="65"/>
      <c r="B155" s="78">
        <v>14</v>
      </c>
      <c r="C155" s="276" t="s">
        <v>194</v>
      </c>
      <c r="D155" s="69">
        <v>36.4</v>
      </c>
      <c r="E155" s="270" t="s">
        <v>150</v>
      </c>
      <c r="F155" s="270" t="s">
        <v>150</v>
      </c>
      <c r="G155" s="270">
        <v>36.4</v>
      </c>
      <c r="H155" s="270">
        <v>38.04</v>
      </c>
      <c r="I155" s="63"/>
      <c r="J155" s="103" t="s">
        <v>150</v>
      </c>
      <c r="K155" s="103" t="s">
        <v>150</v>
      </c>
      <c r="L155" s="132"/>
      <c r="M155" s="2"/>
    </row>
    <row r="156" spans="1:13" ht="15.6" x14ac:dyDescent="0.3">
      <c r="A156" s="57"/>
      <c r="B156" s="46"/>
      <c r="C156" s="292"/>
      <c r="D156" s="169"/>
      <c r="E156" s="58"/>
      <c r="F156" s="58"/>
      <c r="I156" s="67"/>
      <c r="J156" s="93"/>
      <c r="K156" s="67"/>
      <c r="L156" s="90"/>
      <c r="M156" s="2"/>
    </row>
    <row r="157" spans="1:13" ht="15" x14ac:dyDescent="0.25">
      <c r="A157" s="61" t="s">
        <v>19</v>
      </c>
      <c r="B157" s="73">
        <v>1</v>
      </c>
      <c r="C157" s="269" t="s">
        <v>17</v>
      </c>
      <c r="D157" s="69">
        <v>26.68</v>
      </c>
      <c r="E157" s="270">
        <v>26.83</v>
      </c>
      <c r="F157" s="271" t="s">
        <v>150</v>
      </c>
      <c r="G157" s="271" t="s">
        <v>150</v>
      </c>
      <c r="H157" s="271" t="s">
        <v>150</v>
      </c>
      <c r="I157" s="271"/>
      <c r="J157" s="270">
        <v>26.68</v>
      </c>
      <c r="K157" s="270">
        <v>27.18</v>
      </c>
      <c r="L157" s="92"/>
      <c r="M157" s="2"/>
    </row>
    <row r="158" spans="1:13" ht="15.6" x14ac:dyDescent="0.3">
      <c r="A158" s="71"/>
      <c r="B158" s="73">
        <v>2</v>
      </c>
      <c r="C158" s="276" t="s">
        <v>289</v>
      </c>
      <c r="D158" s="69">
        <v>27.9</v>
      </c>
      <c r="E158" s="270" t="s">
        <v>150</v>
      </c>
      <c r="F158" s="271" t="s">
        <v>150</v>
      </c>
      <c r="G158" s="271" t="s">
        <v>150</v>
      </c>
      <c r="H158" s="271" t="s">
        <v>150</v>
      </c>
      <c r="I158" s="271"/>
      <c r="J158" s="270">
        <v>27.9</v>
      </c>
      <c r="K158" s="271" t="s">
        <v>150</v>
      </c>
      <c r="L158" s="103"/>
      <c r="M158" s="2"/>
    </row>
    <row r="159" spans="1:13" ht="15.6" x14ac:dyDescent="0.3">
      <c r="A159" s="71"/>
      <c r="B159" s="73">
        <v>3</v>
      </c>
      <c r="C159" s="276" t="s">
        <v>100</v>
      </c>
      <c r="D159" s="151">
        <v>29.31</v>
      </c>
      <c r="E159" s="277">
        <v>31.26</v>
      </c>
      <c r="F159" s="277">
        <v>29.31</v>
      </c>
      <c r="G159" s="103" t="s">
        <v>150</v>
      </c>
      <c r="H159" s="103" t="s">
        <v>150</v>
      </c>
      <c r="I159" s="103"/>
      <c r="J159" s="270">
        <v>31.97</v>
      </c>
      <c r="K159" s="270">
        <v>30.1</v>
      </c>
      <c r="L159" s="278"/>
      <c r="M159" s="2"/>
    </row>
    <row r="160" spans="1:13" ht="15.6" x14ac:dyDescent="0.3">
      <c r="A160" s="274"/>
      <c r="B160" s="73">
        <v>4</v>
      </c>
      <c r="C160" s="269" t="s">
        <v>68</v>
      </c>
      <c r="D160" s="69">
        <v>31.2</v>
      </c>
      <c r="E160" s="270">
        <v>31.2</v>
      </c>
      <c r="F160" s="103" t="s">
        <v>150</v>
      </c>
      <c r="G160" s="278"/>
      <c r="H160" s="278"/>
      <c r="I160" s="278"/>
      <c r="J160" s="278"/>
      <c r="K160" s="281"/>
      <c r="L160" s="103"/>
      <c r="M160" s="2"/>
    </row>
    <row r="161" spans="1:13" ht="15.6" x14ac:dyDescent="0.3">
      <c r="A161" s="274"/>
      <c r="B161" s="73">
        <v>5</v>
      </c>
      <c r="C161" s="276" t="s">
        <v>291</v>
      </c>
      <c r="D161" s="69">
        <v>33</v>
      </c>
      <c r="E161" s="270" t="s">
        <v>150</v>
      </c>
      <c r="F161" s="270" t="s">
        <v>150</v>
      </c>
      <c r="G161" s="270" t="s">
        <v>150</v>
      </c>
      <c r="H161" s="270" t="s">
        <v>150</v>
      </c>
      <c r="I161" s="103"/>
      <c r="J161" s="270">
        <v>33</v>
      </c>
      <c r="K161" s="271" t="s">
        <v>150</v>
      </c>
      <c r="L161" s="103"/>
      <c r="M161" s="2"/>
    </row>
    <row r="162" spans="1:13" ht="15.6" x14ac:dyDescent="0.3">
      <c r="A162" s="274"/>
      <c r="B162" s="73">
        <v>6</v>
      </c>
      <c r="C162" s="276" t="s">
        <v>292</v>
      </c>
      <c r="D162" s="69">
        <v>36.659999999999997</v>
      </c>
      <c r="E162" s="270" t="s">
        <v>150</v>
      </c>
      <c r="F162" s="270" t="s">
        <v>150</v>
      </c>
      <c r="G162" s="270" t="s">
        <v>150</v>
      </c>
      <c r="H162" s="270" t="s">
        <v>150</v>
      </c>
      <c r="I162" s="103"/>
      <c r="J162" s="270">
        <v>36.659999999999997</v>
      </c>
      <c r="K162" s="271" t="s">
        <v>150</v>
      </c>
      <c r="L162" s="103"/>
      <c r="M162" s="2"/>
    </row>
    <row r="163" spans="1:13" ht="15" x14ac:dyDescent="0.25">
      <c r="A163" s="275"/>
      <c r="B163" s="73">
        <v>7</v>
      </c>
      <c r="C163" s="276" t="s">
        <v>308</v>
      </c>
      <c r="D163" s="69">
        <v>43.74</v>
      </c>
      <c r="E163" s="270" t="s">
        <v>150</v>
      </c>
      <c r="F163" s="270" t="s">
        <v>150</v>
      </c>
      <c r="G163" s="270" t="s">
        <v>150</v>
      </c>
      <c r="H163" s="270" t="s">
        <v>150</v>
      </c>
      <c r="I163" s="270" t="s">
        <v>150</v>
      </c>
      <c r="J163" s="270" t="s">
        <v>150</v>
      </c>
      <c r="K163" s="270">
        <v>43.74</v>
      </c>
      <c r="L163" s="92"/>
      <c r="M163" s="2"/>
    </row>
    <row r="164" spans="1:13" ht="15" x14ac:dyDescent="0.25">
      <c r="A164" s="57"/>
      <c r="B164" s="58"/>
      <c r="C164" s="292"/>
      <c r="D164" s="169"/>
      <c r="E164" s="58"/>
      <c r="F164" s="58"/>
      <c r="G164" s="64"/>
      <c r="H164" s="90"/>
      <c r="I164" s="64"/>
      <c r="J164" s="90"/>
      <c r="K164" s="64"/>
      <c r="L164" s="90"/>
      <c r="M164" s="2"/>
    </row>
    <row r="165" spans="1:13" ht="15" x14ac:dyDescent="0.25">
      <c r="A165" s="61" t="s">
        <v>23</v>
      </c>
      <c r="B165" s="73">
        <v>1</v>
      </c>
      <c r="C165" s="269" t="s">
        <v>52</v>
      </c>
      <c r="D165" s="69">
        <v>25.8</v>
      </c>
      <c r="E165" s="270">
        <v>25.8</v>
      </c>
      <c r="F165" s="271" t="s">
        <v>150</v>
      </c>
      <c r="G165" s="280" t="s">
        <v>150</v>
      </c>
      <c r="H165" s="272" t="s">
        <v>150</v>
      </c>
      <c r="I165" s="280"/>
      <c r="J165" s="280" t="s">
        <v>150</v>
      </c>
      <c r="K165" s="277">
        <v>26.6</v>
      </c>
      <c r="L165" s="271"/>
      <c r="M165" s="2"/>
    </row>
    <row r="166" spans="1:13" ht="15" x14ac:dyDescent="0.25">
      <c r="A166" s="71"/>
      <c r="B166" s="73">
        <v>2</v>
      </c>
      <c r="C166" s="269" t="s">
        <v>47</v>
      </c>
      <c r="D166" s="69">
        <v>27.93</v>
      </c>
      <c r="E166" s="270">
        <v>27.93</v>
      </c>
      <c r="F166" s="271" t="s">
        <v>150</v>
      </c>
      <c r="G166" s="271" t="s">
        <v>150</v>
      </c>
      <c r="H166" s="272" t="s">
        <v>150</v>
      </c>
      <c r="I166" s="271"/>
      <c r="J166" s="270">
        <v>29.83</v>
      </c>
      <c r="K166" s="270">
        <v>28.99</v>
      </c>
      <c r="L166" s="271"/>
      <c r="M166" s="2"/>
    </row>
    <row r="167" spans="1:13" ht="15" x14ac:dyDescent="0.25">
      <c r="A167" s="71"/>
      <c r="B167" s="73">
        <v>3</v>
      </c>
      <c r="C167" s="269" t="s">
        <v>67</v>
      </c>
      <c r="D167" s="151">
        <v>28.01</v>
      </c>
      <c r="E167" s="270">
        <v>29</v>
      </c>
      <c r="F167" s="271" t="s">
        <v>150</v>
      </c>
      <c r="G167" s="271" t="s">
        <v>150</v>
      </c>
      <c r="H167" s="272" t="s">
        <v>150</v>
      </c>
      <c r="I167" s="271"/>
      <c r="J167" s="271" t="s">
        <v>150</v>
      </c>
      <c r="K167" s="277">
        <v>28.01</v>
      </c>
      <c r="L167" s="271"/>
      <c r="M167" s="2"/>
    </row>
    <row r="168" spans="1:13" ht="15" x14ac:dyDescent="0.25">
      <c r="A168" s="71"/>
      <c r="B168" s="73">
        <v>4</v>
      </c>
      <c r="C168" s="276" t="s">
        <v>309</v>
      </c>
      <c r="D168" s="69">
        <v>28.6</v>
      </c>
      <c r="E168" s="270" t="s">
        <v>150</v>
      </c>
      <c r="F168" s="270" t="s">
        <v>150</v>
      </c>
      <c r="G168" s="270" t="s">
        <v>150</v>
      </c>
      <c r="H168" s="270" t="s">
        <v>150</v>
      </c>
      <c r="I168" s="270" t="s">
        <v>150</v>
      </c>
      <c r="J168" s="270" t="s">
        <v>150</v>
      </c>
      <c r="K168" s="270">
        <v>28.6</v>
      </c>
      <c r="L168" s="271"/>
      <c r="M168" s="2"/>
    </row>
    <row r="169" spans="1:13" ht="15" x14ac:dyDescent="0.25">
      <c r="A169" s="71"/>
      <c r="B169" s="73">
        <v>5</v>
      </c>
      <c r="C169" s="269" t="s">
        <v>235</v>
      </c>
      <c r="D169" s="69">
        <v>29.54</v>
      </c>
      <c r="E169" s="270" t="s">
        <v>150</v>
      </c>
      <c r="F169" s="270" t="s">
        <v>150</v>
      </c>
      <c r="G169" s="270" t="s">
        <v>150</v>
      </c>
      <c r="H169" s="270">
        <v>30.9</v>
      </c>
      <c r="I169" s="271"/>
      <c r="J169" s="270">
        <v>29.62</v>
      </c>
      <c r="K169" s="270">
        <v>29.54</v>
      </c>
      <c r="L169" s="271"/>
      <c r="M169" s="2"/>
    </row>
    <row r="170" spans="1:13" ht="15" x14ac:dyDescent="0.25">
      <c r="A170" s="71"/>
      <c r="B170" s="73">
        <v>6</v>
      </c>
      <c r="C170" s="269" t="s">
        <v>94</v>
      </c>
      <c r="D170" s="69">
        <v>30.02</v>
      </c>
      <c r="E170" s="270">
        <v>30.02</v>
      </c>
      <c r="F170" s="271" t="s">
        <v>150</v>
      </c>
      <c r="G170" s="271" t="s">
        <v>150</v>
      </c>
      <c r="H170" s="271" t="s">
        <v>150</v>
      </c>
      <c r="I170" s="271"/>
      <c r="J170" s="271" t="s">
        <v>150</v>
      </c>
      <c r="K170" s="271" t="s">
        <v>150</v>
      </c>
      <c r="L170" s="271"/>
      <c r="M170" s="2"/>
    </row>
    <row r="171" spans="1:13" ht="15" x14ac:dyDescent="0.25">
      <c r="A171" s="71"/>
      <c r="B171" s="73">
        <v>7</v>
      </c>
      <c r="C171" s="269" t="s">
        <v>68</v>
      </c>
      <c r="D171" s="69">
        <v>30.39</v>
      </c>
      <c r="E171" s="281"/>
      <c r="F171" s="281"/>
      <c r="G171" s="270">
        <v>30.94</v>
      </c>
      <c r="H171" s="271" t="s">
        <v>150</v>
      </c>
      <c r="I171" s="271"/>
      <c r="J171" s="270">
        <v>30.39</v>
      </c>
      <c r="K171" s="270">
        <v>30.9</v>
      </c>
      <c r="L171" s="271"/>
      <c r="M171" s="2"/>
    </row>
    <row r="172" spans="1:13" ht="15" x14ac:dyDescent="0.25">
      <c r="A172" s="71"/>
      <c r="B172" s="73">
        <v>8</v>
      </c>
      <c r="C172" s="269" t="s">
        <v>125</v>
      </c>
      <c r="D172" s="69">
        <v>33.6</v>
      </c>
      <c r="E172" s="272" t="s">
        <v>150</v>
      </c>
      <c r="F172" s="270">
        <v>33.979999999999997</v>
      </c>
      <c r="G172" s="271" t="s">
        <v>150</v>
      </c>
      <c r="H172" s="271" t="s">
        <v>150</v>
      </c>
      <c r="I172" s="271"/>
      <c r="J172" s="270">
        <v>33.6</v>
      </c>
      <c r="K172" s="271" t="s">
        <v>150</v>
      </c>
      <c r="L172" s="271"/>
      <c r="M172" s="2"/>
    </row>
    <row r="173" spans="1:13" ht="15" x14ac:dyDescent="0.25">
      <c r="A173" s="71"/>
      <c r="B173" s="73">
        <v>9</v>
      </c>
      <c r="C173" s="269" t="s">
        <v>59</v>
      </c>
      <c r="D173" s="69">
        <v>34.590000000000003</v>
      </c>
      <c r="E173" s="272"/>
      <c r="F173" s="270">
        <v>34.590000000000003</v>
      </c>
      <c r="G173" s="271" t="s">
        <v>150</v>
      </c>
      <c r="H173" s="271" t="s">
        <v>150</v>
      </c>
      <c r="I173" s="271"/>
      <c r="J173" s="271" t="s">
        <v>150</v>
      </c>
      <c r="K173" s="271" t="s">
        <v>150</v>
      </c>
      <c r="L173" s="271"/>
      <c r="M173" s="2"/>
    </row>
    <row r="174" spans="1:13" ht="13.2" x14ac:dyDescent="0.25">
      <c r="A174" s="65"/>
      <c r="B174" s="206">
        <v>10</v>
      </c>
      <c r="C174" s="294" t="s">
        <v>236</v>
      </c>
      <c r="D174" s="205">
        <v>43.94</v>
      </c>
      <c r="E174" s="207" t="s">
        <v>150</v>
      </c>
      <c r="F174" s="207" t="s">
        <v>150</v>
      </c>
      <c r="G174" s="207" t="s">
        <v>150</v>
      </c>
      <c r="H174" s="279">
        <v>43.94</v>
      </c>
      <c r="I174" s="279"/>
      <c r="J174" s="279" t="s">
        <v>150</v>
      </c>
      <c r="K174" s="279" t="s">
        <v>150</v>
      </c>
      <c r="L174" s="279"/>
    </row>
    <row r="175" spans="1:13" ht="13.2" x14ac:dyDescent="0.25">
      <c r="A175" s="57"/>
      <c r="B175" s="58"/>
      <c r="C175" s="292"/>
      <c r="D175" s="169"/>
      <c r="E175" s="58"/>
      <c r="F175" s="58"/>
      <c r="G175" s="46"/>
      <c r="H175" s="46"/>
      <c r="I175" s="46"/>
    </row>
    <row r="176" spans="1:13" ht="13.2" x14ac:dyDescent="0.25">
      <c r="A176" s="61" t="s">
        <v>22</v>
      </c>
      <c r="B176" s="73">
        <v>1</v>
      </c>
      <c r="C176" s="269" t="s">
        <v>69</v>
      </c>
      <c r="D176" s="69">
        <v>31.2</v>
      </c>
      <c r="E176" s="270">
        <v>31.2</v>
      </c>
      <c r="F176" s="270">
        <v>32.9</v>
      </c>
      <c r="G176" s="271" t="s">
        <v>150</v>
      </c>
      <c r="H176" s="271" t="s">
        <v>150</v>
      </c>
      <c r="I176" s="63"/>
      <c r="J176" s="271" t="s">
        <v>150</v>
      </c>
      <c r="K176" s="271" t="s">
        <v>150</v>
      </c>
      <c r="L176" s="271"/>
    </row>
    <row r="177" spans="1:12" ht="13.2" x14ac:dyDescent="0.25">
      <c r="A177" s="65"/>
      <c r="B177" s="73">
        <v>2</v>
      </c>
      <c r="C177" s="269" t="s">
        <v>60</v>
      </c>
      <c r="D177" s="69">
        <v>35.9</v>
      </c>
      <c r="E177" s="270">
        <v>36.54</v>
      </c>
      <c r="F177" s="270">
        <v>35.9</v>
      </c>
      <c r="G177" s="271" t="s">
        <v>150</v>
      </c>
      <c r="H177" s="270">
        <v>36.659999999999997</v>
      </c>
      <c r="I177" s="271"/>
      <c r="J177" s="271" t="s">
        <v>150</v>
      </c>
      <c r="K177" s="271" t="s">
        <v>150</v>
      </c>
      <c r="L177" s="271"/>
    </row>
    <row r="178" spans="1:12" x14ac:dyDescent="0.3">
      <c r="A178" s="57"/>
      <c r="B178" s="58"/>
      <c r="D178" s="150"/>
      <c r="K178" s="67"/>
      <c r="L178" s="91"/>
    </row>
    <row r="179" spans="1:12" ht="13.2" x14ac:dyDescent="0.25">
      <c r="A179" s="70" t="s">
        <v>24</v>
      </c>
      <c r="B179" s="62">
        <v>1</v>
      </c>
      <c r="C179" s="269" t="s">
        <v>95</v>
      </c>
      <c r="D179" s="69">
        <v>27.18</v>
      </c>
      <c r="E179" s="270">
        <v>27.18</v>
      </c>
      <c r="F179" s="62" t="s">
        <v>150</v>
      </c>
      <c r="G179" s="271" t="s">
        <v>150</v>
      </c>
      <c r="H179" s="297" t="s">
        <v>150</v>
      </c>
      <c r="I179" s="271"/>
      <c r="J179" s="63" t="s">
        <v>150</v>
      </c>
      <c r="K179" s="63" t="s">
        <v>150</v>
      </c>
      <c r="L179" s="63"/>
    </row>
    <row r="180" spans="1:12" ht="13.2" x14ac:dyDescent="0.25">
      <c r="A180" s="74"/>
      <c r="B180" s="46"/>
      <c r="C180" s="292"/>
      <c r="D180" s="169"/>
      <c r="E180" s="58"/>
      <c r="F180" s="58"/>
      <c r="G180" s="271"/>
      <c r="H180" s="46"/>
      <c r="I180" s="46"/>
    </row>
    <row r="181" spans="1:12" ht="13.2" x14ac:dyDescent="0.25">
      <c r="A181" s="49"/>
      <c r="B181" s="50"/>
      <c r="C181" s="295"/>
      <c r="D181" s="298" t="s">
        <v>27</v>
      </c>
      <c r="E181" s="51">
        <v>1</v>
      </c>
      <c r="F181" s="52">
        <v>2</v>
      </c>
      <c r="G181" s="51">
        <v>3</v>
      </c>
      <c r="H181" s="52">
        <v>4</v>
      </c>
      <c r="I181" s="51">
        <v>5</v>
      </c>
      <c r="J181" s="52">
        <v>5</v>
      </c>
      <c r="K181" s="51">
        <v>6</v>
      </c>
      <c r="L181" s="135">
        <v>7</v>
      </c>
    </row>
    <row r="182" spans="1:12" ht="13.2" x14ac:dyDescent="0.25">
      <c r="A182" s="53" t="s">
        <v>36</v>
      </c>
      <c r="B182" s="54" t="s">
        <v>28</v>
      </c>
      <c r="C182" s="296" t="s">
        <v>29</v>
      </c>
      <c r="D182" s="299" t="s">
        <v>30</v>
      </c>
      <c r="E182" s="55" t="s">
        <v>151</v>
      </c>
      <c r="F182" s="56" t="s">
        <v>152</v>
      </c>
      <c r="G182" s="56" t="s">
        <v>166</v>
      </c>
      <c r="H182" s="88" t="s">
        <v>167</v>
      </c>
      <c r="I182" s="88"/>
      <c r="J182" s="88" t="s">
        <v>168</v>
      </c>
      <c r="K182" s="88" t="s">
        <v>169</v>
      </c>
      <c r="L182" s="88" t="s">
        <v>170</v>
      </c>
    </row>
    <row r="183" spans="1:12" ht="13.2" x14ac:dyDescent="0.25">
      <c r="A183" s="66"/>
      <c r="B183" s="58"/>
      <c r="C183" s="314"/>
      <c r="D183" s="158"/>
      <c r="E183" s="59"/>
      <c r="F183" s="59"/>
      <c r="G183" s="59"/>
      <c r="H183" s="282"/>
      <c r="I183" s="282"/>
      <c r="J183" s="282"/>
      <c r="K183" s="282"/>
      <c r="L183" s="282"/>
    </row>
    <row r="184" spans="1:12" ht="13.2" x14ac:dyDescent="0.25">
      <c r="A184" s="284"/>
      <c r="B184" s="73">
        <v>1</v>
      </c>
      <c r="C184" s="276" t="s">
        <v>311</v>
      </c>
      <c r="D184" s="69">
        <v>31.7</v>
      </c>
      <c r="E184" s="280" t="s">
        <v>150</v>
      </c>
      <c r="F184" s="280" t="s">
        <v>150</v>
      </c>
      <c r="G184" s="280" t="s">
        <v>150</v>
      </c>
      <c r="H184" s="280" t="s">
        <v>150</v>
      </c>
      <c r="I184" s="280" t="s">
        <v>150</v>
      </c>
      <c r="J184" s="280" t="s">
        <v>150</v>
      </c>
      <c r="K184" s="270">
        <v>31.7</v>
      </c>
      <c r="L184" s="132"/>
    </row>
    <row r="185" spans="1:12" ht="13.2" x14ac:dyDescent="0.25">
      <c r="A185" s="285"/>
      <c r="B185" s="73">
        <v>2</v>
      </c>
      <c r="C185" s="269" t="s">
        <v>126</v>
      </c>
      <c r="D185" s="152">
        <v>35.200000000000003</v>
      </c>
      <c r="E185" s="280" t="s">
        <v>150</v>
      </c>
      <c r="F185" s="270">
        <v>37.799999999999997</v>
      </c>
      <c r="G185" s="271" t="s">
        <v>150</v>
      </c>
      <c r="H185" s="271" t="s">
        <v>150</v>
      </c>
      <c r="I185" s="280"/>
      <c r="J185" s="270">
        <v>36.15</v>
      </c>
      <c r="K185" s="287">
        <v>35.200000000000003</v>
      </c>
      <c r="L185" s="76"/>
    </row>
    <row r="186" spans="1:12" ht="13.2" x14ac:dyDescent="0.25">
      <c r="A186" s="285"/>
      <c r="B186" s="206">
        <v>3</v>
      </c>
      <c r="C186" s="315" t="s">
        <v>249</v>
      </c>
      <c r="D186" s="205">
        <v>39.42</v>
      </c>
      <c r="E186" s="279" t="s">
        <v>150</v>
      </c>
      <c r="F186" s="279" t="s">
        <v>150</v>
      </c>
      <c r="G186" s="279" t="s">
        <v>150</v>
      </c>
      <c r="H186" s="279">
        <v>39.42</v>
      </c>
      <c r="I186" s="283"/>
      <c r="J186" s="283" t="s">
        <v>150</v>
      </c>
      <c r="K186" s="279" t="s">
        <v>150</v>
      </c>
      <c r="L186" s="208"/>
    </row>
    <row r="187" spans="1:12" ht="13.2" x14ac:dyDescent="0.25">
      <c r="A187" s="286"/>
      <c r="B187" s="206">
        <v>4</v>
      </c>
      <c r="C187" s="294" t="s">
        <v>248</v>
      </c>
      <c r="D187" s="205">
        <v>40.01</v>
      </c>
      <c r="E187" s="279" t="s">
        <v>150</v>
      </c>
      <c r="F187" s="279" t="s">
        <v>150</v>
      </c>
      <c r="G187" s="279" t="s">
        <v>150</v>
      </c>
      <c r="H187" s="279">
        <v>40.01</v>
      </c>
      <c r="I187" s="283"/>
      <c r="J187" s="283" t="s">
        <v>150</v>
      </c>
      <c r="K187" s="283" t="s">
        <v>150</v>
      </c>
      <c r="L187" s="208"/>
    </row>
    <row r="188" spans="1:12" x14ac:dyDescent="0.3">
      <c r="A188" s="46"/>
      <c r="B188" s="80"/>
      <c r="C188" s="316"/>
      <c r="D188" s="150"/>
      <c r="F188" s="67"/>
      <c r="G188" s="81"/>
      <c r="H188" s="95"/>
    </row>
    <row r="189" spans="1:12" ht="13.2" x14ac:dyDescent="0.25">
      <c r="A189" s="49"/>
      <c r="B189" s="50"/>
      <c r="C189" s="295"/>
      <c r="D189" s="298" t="s">
        <v>27</v>
      </c>
      <c r="E189" s="51">
        <v>1</v>
      </c>
      <c r="F189" s="52">
        <v>2</v>
      </c>
      <c r="G189" s="51">
        <v>3</v>
      </c>
      <c r="H189" s="52">
        <v>4</v>
      </c>
      <c r="I189" s="51">
        <v>5</v>
      </c>
      <c r="J189" s="52">
        <v>5</v>
      </c>
      <c r="K189" s="51">
        <v>6</v>
      </c>
      <c r="L189" s="135">
        <v>7</v>
      </c>
    </row>
    <row r="190" spans="1:12" ht="13.2" x14ac:dyDescent="0.25">
      <c r="A190" s="53" t="s">
        <v>34</v>
      </c>
      <c r="B190" s="54" t="s">
        <v>28</v>
      </c>
      <c r="C190" s="296" t="s">
        <v>29</v>
      </c>
      <c r="D190" s="299" t="s">
        <v>30</v>
      </c>
      <c r="E190" s="55" t="s">
        <v>151</v>
      </c>
      <c r="F190" s="56" t="s">
        <v>152</v>
      </c>
      <c r="G190" s="56" t="s">
        <v>166</v>
      </c>
      <c r="H190" s="88" t="s">
        <v>167</v>
      </c>
      <c r="I190" s="88"/>
      <c r="J190" s="88" t="s">
        <v>168</v>
      </c>
      <c r="K190" s="88" t="s">
        <v>169</v>
      </c>
      <c r="L190" s="88" t="s">
        <v>170</v>
      </c>
    </row>
    <row r="191" spans="1:12" x14ac:dyDescent="0.3">
      <c r="A191" s="57"/>
      <c r="B191" s="58"/>
      <c r="C191" s="292"/>
      <c r="D191" s="158"/>
      <c r="E191" s="64"/>
      <c r="F191" s="64"/>
      <c r="G191" s="72"/>
      <c r="H191" s="90"/>
    </row>
    <row r="192" spans="1:12" ht="13.2" x14ac:dyDescent="0.25">
      <c r="A192" s="154"/>
      <c r="B192" s="62">
        <v>1</v>
      </c>
      <c r="C192" s="269" t="s">
        <v>97</v>
      </c>
      <c r="D192" s="69">
        <v>27.73</v>
      </c>
      <c r="E192" s="270">
        <v>27.73</v>
      </c>
      <c r="F192" s="270" t="s">
        <v>150</v>
      </c>
      <c r="G192" s="271" t="s">
        <v>150</v>
      </c>
      <c r="H192" s="271" t="s">
        <v>150</v>
      </c>
      <c r="I192" s="270"/>
      <c r="J192" s="270" t="s">
        <v>150</v>
      </c>
      <c r="K192" s="270" t="s">
        <v>150</v>
      </c>
      <c r="L192" s="76"/>
    </row>
    <row r="193" spans="1:12" ht="13.2" x14ac:dyDescent="0.25">
      <c r="A193" s="155"/>
      <c r="B193" s="62">
        <v>2</v>
      </c>
      <c r="C193" s="269" t="s">
        <v>50</v>
      </c>
      <c r="D193" s="69">
        <v>28.07</v>
      </c>
      <c r="E193" s="270">
        <v>28.07</v>
      </c>
      <c r="F193" s="270" t="s">
        <v>150</v>
      </c>
      <c r="G193" s="271" t="s">
        <v>150</v>
      </c>
      <c r="H193" s="271" t="s">
        <v>150</v>
      </c>
      <c r="I193" s="280"/>
      <c r="J193" s="270" t="s">
        <v>150</v>
      </c>
      <c r="K193" s="270" t="s">
        <v>150</v>
      </c>
      <c r="L193" s="271"/>
    </row>
    <row r="194" spans="1:12" ht="13.2" x14ac:dyDescent="0.25">
      <c r="B194" s="207">
        <v>3</v>
      </c>
      <c r="C194" s="294" t="s">
        <v>237</v>
      </c>
      <c r="D194" s="205">
        <v>28.61</v>
      </c>
      <c r="E194" s="279" t="s">
        <v>150</v>
      </c>
      <c r="F194" s="279" t="s">
        <v>150</v>
      </c>
      <c r="G194" s="279" t="s">
        <v>150</v>
      </c>
      <c r="H194" s="279">
        <v>28.61</v>
      </c>
      <c r="I194" s="283"/>
      <c r="J194" s="279" t="s">
        <v>150</v>
      </c>
      <c r="K194" s="279" t="s">
        <v>150</v>
      </c>
      <c r="L194" s="279"/>
    </row>
    <row r="195" spans="1:12" ht="13.2" x14ac:dyDescent="0.25">
      <c r="B195" s="62">
        <v>4</v>
      </c>
      <c r="C195" s="269" t="s">
        <v>238</v>
      </c>
      <c r="D195" s="69">
        <v>29.8</v>
      </c>
      <c r="E195" s="271" t="s">
        <v>150</v>
      </c>
      <c r="F195" s="271" t="s">
        <v>150</v>
      </c>
      <c r="G195" s="271" t="s">
        <v>150</v>
      </c>
      <c r="H195" s="270">
        <v>29.8</v>
      </c>
      <c r="I195" s="280"/>
      <c r="J195" s="270" t="s">
        <v>150</v>
      </c>
      <c r="K195" s="270" t="s">
        <v>150</v>
      </c>
      <c r="L195" s="271"/>
    </row>
    <row r="196" spans="1:12" ht="13.2" x14ac:dyDescent="0.25">
      <c r="B196" s="62">
        <v>5</v>
      </c>
      <c r="C196" s="269" t="s">
        <v>310</v>
      </c>
      <c r="D196" s="69">
        <v>30.19</v>
      </c>
      <c r="E196" s="270" t="s">
        <v>150</v>
      </c>
      <c r="F196" s="270" t="s">
        <v>150</v>
      </c>
      <c r="G196" s="270" t="s">
        <v>150</v>
      </c>
      <c r="H196" s="270" t="s">
        <v>150</v>
      </c>
      <c r="I196" s="280"/>
      <c r="J196" s="62" t="s">
        <v>150</v>
      </c>
      <c r="K196" s="270">
        <v>30.19</v>
      </c>
      <c r="L196" s="92"/>
    </row>
    <row r="197" spans="1:12" ht="13.2" x14ac:dyDescent="0.25">
      <c r="B197" s="62">
        <v>6</v>
      </c>
      <c r="C197" s="269" t="s">
        <v>77</v>
      </c>
      <c r="D197" s="69">
        <v>30.6</v>
      </c>
      <c r="E197" s="270">
        <v>32.04</v>
      </c>
      <c r="F197" s="270">
        <v>30.6</v>
      </c>
      <c r="G197" s="271" t="s">
        <v>150</v>
      </c>
      <c r="H197" s="270">
        <v>31.55</v>
      </c>
      <c r="I197" s="288"/>
      <c r="J197" s="270">
        <v>30.55</v>
      </c>
      <c r="K197" s="280"/>
      <c r="L197" s="92"/>
    </row>
    <row r="198" spans="1:12" ht="13.2" x14ac:dyDescent="0.25">
      <c r="B198" s="207">
        <v>7</v>
      </c>
      <c r="C198" s="294" t="s">
        <v>239</v>
      </c>
      <c r="D198" s="205">
        <v>32.799999999999997</v>
      </c>
      <c r="E198" s="279" t="s">
        <v>150</v>
      </c>
      <c r="F198" s="279" t="s">
        <v>150</v>
      </c>
      <c r="G198" s="279" t="s">
        <v>150</v>
      </c>
      <c r="H198" s="279">
        <v>32.799999999999997</v>
      </c>
      <c r="I198" s="289"/>
      <c r="J198" s="279" t="s">
        <v>150</v>
      </c>
      <c r="K198" s="279" t="s">
        <v>150</v>
      </c>
      <c r="L198" s="208"/>
    </row>
    <row r="199" spans="1:12" ht="13.2" x14ac:dyDescent="0.25">
      <c r="B199" s="207">
        <v>8</v>
      </c>
      <c r="C199" s="294" t="s">
        <v>240</v>
      </c>
      <c r="D199" s="205">
        <v>32.799999999999997</v>
      </c>
      <c r="E199" s="279" t="s">
        <v>150</v>
      </c>
      <c r="F199" s="279" t="s">
        <v>150</v>
      </c>
      <c r="G199" s="279" t="s">
        <v>150</v>
      </c>
      <c r="H199" s="279">
        <v>32.799999999999997</v>
      </c>
      <c r="I199" s="289"/>
      <c r="J199" s="279" t="s">
        <v>150</v>
      </c>
      <c r="K199" s="279" t="s">
        <v>150</v>
      </c>
      <c r="L199" s="208"/>
    </row>
    <row r="200" spans="1:12" ht="13.2" x14ac:dyDescent="0.25">
      <c r="B200" s="207">
        <v>9</v>
      </c>
      <c r="C200" s="294" t="s">
        <v>241</v>
      </c>
      <c r="D200" s="205">
        <v>32.9</v>
      </c>
      <c r="E200" s="279" t="s">
        <v>150</v>
      </c>
      <c r="F200" s="279" t="s">
        <v>150</v>
      </c>
      <c r="G200" s="279" t="s">
        <v>150</v>
      </c>
      <c r="H200" s="279">
        <v>32.9</v>
      </c>
      <c r="I200" s="289"/>
      <c r="J200" s="279" t="s">
        <v>150</v>
      </c>
      <c r="K200" s="279" t="s">
        <v>150</v>
      </c>
      <c r="L200" s="208"/>
    </row>
    <row r="201" spans="1:12" ht="13.2" x14ac:dyDescent="0.25">
      <c r="B201" s="62">
        <v>10</v>
      </c>
      <c r="C201" s="294" t="s">
        <v>242</v>
      </c>
      <c r="D201" s="205">
        <v>33.86</v>
      </c>
      <c r="E201" s="279" t="s">
        <v>150</v>
      </c>
      <c r="F201" s="279" t="s">
        <v>150</v>
      </c>
      <c r="G201" s="279" t="s">
        <v>150</v>
      </c>
      <c r="H201" s="279">
        <v>33.86</v>
      </c>
      <c r="I201" s="289"/>
      <c r="J201" s="279" t="s">
        <v>150</v>
      </c>
      <c r="K201" s="279" t="s">
        <v>150</v>
      </c>
      <c r="L201" s="208"/>
    </row>
    <row r="202" spans="1:12" ht="13.2" x14ac:dyDescent="0.25">
      <c r="B202" s="62">
        <v>11</v>
      </c>
      <c r="C202" s="269" t="s">
        <v>243</v>
      </c>
      <c r="D202" s="69">
        <v>33.9</v>
      </c>
      <c r="E202" s="271" t="s">
        <v>150</v>
      </c>
      <c r="F202" s="271" t="s">
        <v>150</v>
      </c>
      <c r="G202" s="271" t="s">
        <v>150</v>
      </c>
      <c r="H202" s="270">
        <v>33.9</v>
      </c>
      <c r="I202" s="288"/>
      <c r="J202" s="270" t="s">
        <v>150</v>
      </c>
      <c r="K202" s="270" t="s">
        <v>150</v>
      </c>
      <c r="L202" s="92"/>
    </row>
    <row r="203" spans="1:12" x14ac:dyDescent="0.3">
      <c r="A203" s="46"/>
      <c r="B203" s="62">
        <v>12</v>
      </c>
      <c r="C203" s="269" t="s">
        <v>127</v>
      </c>
      <c r="D203" s="69">
        <v>34.46</v>
      </c>
      <c r="E203" s="132" t="s">
        <v>150</v>
      </c>
      <c r="F203" s="270">
        <v>34.46</v>
      </c>
      <c r="G203" s="271" t="s">
        <v>150</v>
      </c>
      <c r="H203" s="271" t="s">
        <v>150</v>
      </c>
      <c r="I203" s="157"/>
      <c r="J203" s="270" t="s">
        <v>150</v>
      </c>
      <c r="K203" s="270" t="s">
        <v>150</v>
      </c>
      <c r="L203" s="132"/>
    </row>
    <row r="204" spans="1:12" x14ac:dyDescent="0.3">
      <c r="A204" s="46"/>
      <c r="B204" s="207">
        <v>13</v>
      </c>
      <c r="C204" s="294" t="s">
        <v>244</v>
      </c>
      <c r="D204" s="205">
        <v>34.5</v>
      </c>
      <c r="E204" s="209" t="s">
        <v>150</v>
      </c>
      <c r="F204" s="209" t="s">
        <v>150</v>
      </c>
      <c r="G204" s="209" t="s">
        <v>150</v>
      </c>
      <c r="H204" s="279">
        <v>34.5</v>
      </c>
      <c r="I204" s="210"/>
      <c r="J204" s="279" t="s">
        <v>150</v>
      </c>
      <c r="K204" s="279" t="s">
        <v>150</v>
      </c>
      <c r="L204" s="209"/>
    </row>
    <row r="205" spans="1:12" x14ac:dyDescent="0.3">
      <c r="A205" s="46"/>
      <c r="B205" s="62">
        <v>14</v>
      </c>
      <c r="C205" s="317" t="s">
        <v>245</v>
      </c>
      <c r="D205" s="211">
        <v>35.25</v>
      </c>
      <c r="E205" s="132" t="s">
        <v>150</v>
      </c>
      <c r="F205" s="132" t="s">
        <v>150</v>
      </c>
      <c r="G205" s="132" t="s">
        <v>150</v>
      </c>
      <c r="H205" s="271">
        <v>35.25</v>
      </c>
      <c r="I205" s="157"/>
      <c r="J205" s="270" t="s">
        <v>150</v>
      </c>
      <c r="K205" s="270" t="s">
        <v>150</v>
      </c>
      <c r="L205" s="132"/>
    </row>
    <row r="206" spans="1:12" x14ac:dyDescent="0.3">
      <c r="A206" s="46"/>
      <c r="B206" s="62">
        <v>15</v>
      </c>
      <c r="C206" s="317" t="s">
        <v>246</v>
      </c>
      <c r="D206" s="211">
        <v>36.549999999999997</v>
      </c>
      <c r="E206" s="132" t="s">
        <v>150</v>
      </c>
      <c r="F206" s="132" t="s">
        <v>150</v>
      </c>
      <c r="G206" s="132" t="s">
        <v>150</v>
      </c>
      <c r="H206" s="271">
        <v>36.549999999999997</v>
      </c>
      <c r="I206" s="157"/>
      <c r="J206" s="270" t="s">
        <v>150</v>
      </c>
      <c r="K206" s="270" t="s">
        <v>150</v>
      </c>
      <c r="L206" s="132"/>
    </row>
    <row r="207" spans="1:12" x14ac:dyDescent="0.3">
      <c r="A207" s="46"/>
      <c r="B207" s="62">
        <v>16</v>
      </c>
      <c r="C207" s="269" t="s">
        <v>148</v>
      </c>
      <c r="D207" s="69">
        <v>38.299999999999997</v>
      </c>
      <c r="E207" s="132" t="s">
        <v>150</v>
      </c>
      <c r="F207" s="270">
        <v>38.299999999999997</v>
      </c>
      <c r="G207" s="271" t="s">
        <v>150</v>
      </c>
      <c r="H207" s="271" t="s">
        <v>150</v>
      </c>
      <c r="I207" s="157"/>
      <c r="J207" s="270" t="s">
        <v>150</v>
      </c>
      <c r="K207" s="270" t="s">
        <v>150</v>
      </c>
      <c r="L207" s="132"/>
    </row>
    <row r="208" spans="1:12" x14ac:dyDescent="0.3">
      <c r="A208" s="156"/>
      <c r="B208" s="207">
        <v>17</v>
      </c>
      <c r="C208" s="315" t="s">
        <v>247</v>
      </c>
      <c r="D208" s="205">
        <v>41.28</v>
      </c>
      <c r="E208" s="209" t="s">
        <v>150</v>
      </c>
      <c r="F208" s="209" t="s">
        <v>150</v>
      </c>
      <c r="G208" s="209" t="s">
        <v>150</v>
      </c>
      <c r="H208" s="279">
        <v>41.28</v>
      </c>
      <c r="I208" s="210"/>
      <c r="J208" s="279" t="s">
        <v>150</v>
      </c>
      <c r="K208" s="279" t="s">
        <v>150</v>
      </c>
      <c r="L208" s="209"/>
    </row>
    <row r="209" spans="1:11" x14ac:dyDescent="0.3">
      <c r="A209" s="46"/>
      <c r="B209" s="46"/>
      <c r="C209" s="313"/>
      <c r="D209" s="167"/>
      <c r="E209" s="58"/>
      <c r="F209" s="290"/>
      <c r="G209" s="46"/>
      <c r="H209" s="46"/>
    </row>
    <row r="210" spans="1:11" x14ac:dyDescent="0.3">
      <c r="A210" s="82"/>
      <c r="B210" s="46"/>
      <c r="C210" s="292"/>
      <c r="D210" s="150" t="s">
        <v>113</v>
      </c>
      <c r="E210" s="58">
        <v>78</v>
      </c>
      <c r="F210" s="58">
        <v>67</v>
      </c>
      <c r="G210" s="58">
        <v>38</v>
      </c>
      <c r="H210" s="134">
        <v>71</v>
      </c>
      <c r="J210" s="58">
        <v>76</v>
      </c>
      <c r="K210" s="58">
        <v>58</v>
      </c>
    </row>
    <row r="211" spans="1:11" x14ac:dyDescent="0.3">
      <c r="A211" s="46"/>
      <c r="B211" s="46"/>
      <c r="C211" s="292"/>
      <c r="D211" s="150"/>
      <c r="E211" s="58"/>
      <c r="F211" s="58"/>
      <c r="G211" s="46"/>
      <c r="H211" s="94"/>
    </row>
    <row r="212" spans="1:11" x14ac:dyDescent="0.3">
      <c r="A212" s="83">
        <v>45552</v>
      </c>
      <c r="B212" s="84" t="s">
        <v>31</v>
      </c>
      <c r="D212" s="150"/>
      <c r="E212" s="58"/>
      <c r="G212" s="46"/>
      <c r="H212" s="94"/>
    </row>
    <row r="213" spans="1:11" x14ac:dyDescent="0.3">
      <c r="A213" s="85"/>
      <c r="D213" s="150"/>
    </row>
    <row r="214" spans="1:11" x14ac:dyDescent="0.3">
      <c r="D214" s="150"/>
    </row>
    <row r="215" spans="1:11" x14ac:dyDescent="0.3">
      <c r="D215" s="150"/>
    </row>
    <row r="216" spans="1:11" x14ac:dyDescent="0.3">
      <c r="D216" s="150"/>
    </row>
    <row r="217" spans="1:11" x14ac:dyDescent="0.3">
      <c r="D217" s="150"/>
    </row>
    <row r="218" spans="1:11" x14ac:dyDescent="0.3">
      <c r="D218" s="150"/>
    </row>
    <row r="219" spans="1:11" x14ac:dyDescent="0.3">
      <c r="D219" s="150"/>
    </row>
    <row r="220" spans="1:11" x14ac:dyDescent="0.3">
      <c r="D220" s="150"/>
    </row>
    <row r="221" spans="1:11" x14ac:dyDescent="0.3">
      <c r="D221" s="150"/>
    </row>
    <row r="222" spans="1:11" x14ac:dyDescent="0.3">
      <c r="D222" s="150"/>
    </row>
    <row r="223" spans="1:11" x14ac:dyDescent="0.3">
      <c r="D223" s="150"/>
    </row>
    <row r="224" spans="1:11" x14ac:dyDescent="0.3">
      <c r="D224" s="150"/>
    </row>
    <row r="225" spans="4:4" x14ac:dyDescent="0.3">
      <c r="D225" s="150"/>
    </row>
    <row r="226" spans="4:4" x14ac:dyDescent="0.3">
      <c r="D226" s="150"/>
    </row>
    <row r="227" spans="4:4" x14ac:dyDescent="0.3">
      <c r="D227" s="150"/>
    </row>
    <row r="228" spans="4:4" x14ac:dyDescent="0.3">
      <c r="D228" s="150"/>
    </row>
    <row r="229" spans="4:4" x14ac:dyDescent="0.3">
      <c r="D229" s="150"/>
    </row>
  </sheetData>
  <mergeCells count="3">
    <mergeCell ref="A1:H1"/>
    <mergeCell ref="A2:H2"/>
    <mergeCell ref="A3:H3"/>
  </mergeCells>
  <pageMargins left="0" right="0" top="0.59055118110236227" bottom="0" header="0" footer="0"/>
  <pageSetup paperSize="9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9</vt:i4>
      </vt:variant>
    </vt:vector>
  </HeadingPairs>
  <TitlesOfParts>
    <vt:vector size="9" baseType="lpstr">
      <vt:lpstr>Tulemused 1 etapp</vt:lpstr>
      <vt:lpstr>2</vt:lpstr>
      <vt:lpstr>3</vt:lpstr>
      <vt:lpstr>4</vt:lpstr>
      <vt:lpstr>5</vt:lpstr>
      <vt:lpstr>6</vt:lpstr>
      <vt:lpstr>7</vt:lpstr>
      <vt:lpstr>etapi pingerida</vt:lpstr>
      <vt:lpstr>Edetabel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Vesmes</dc:creator>
  <cp:lastModifiedBy>Eneken</cp:lastModifiedBy>
  <cp:lastPrinted>2024-09-05T15:24:25Z</cp:lastPrinted>
  <dcterms:created xsi:type="dcterms:W3CDTF">2011-05-25T18:49:05Z</dcterms:created>
  <dcterms:modified xsi:type="dcterms:W3CDTF">2024-09-17T13:57:50Z</dcterms:modified>
</cp:coreProperties>
</file>